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WSZ\2023_24\elearning\"/>
    </mc:Choice>
  </mc:AlternateContent>
  <xr:revisionPtr revIDLastSave="0" documentId="13_ncr:1_{CA48E42D-1E1C-4A70-A5B9-8DDA71EAB24C}" xr6:coauthVersionLast="47" xr6:coauthVersionMax="47" xr10:uidLastSave="{00000000-0000-0000-0000-000000000000}"/>
  <workbookProtection workbookAlgorithmName="SHA-512" workbookHashValue="DId7lzauJxQ41o59li7HQFUyZFW/pca3QxqC9Ed5PGeN36RbjfSPfe7qY2LAB73tjZVZYu8Ys8oSw6dNODWcvA==" workbookSaltValue="msc6KhCVT0QKEZ4q1Br1QA==" workbookSpinCount="100000" lockStructure="1"/>
  <bookViews>
    <workbookView xWindow="-120" yWindow="-120" windowWidth="29040" windowHeight="15840" activeTab="1" xr2:uid="{0BC9EB02-E283-4890-AC03-EDCB64E3279D}"/>
  </bookViews>
  <sheets>
    <sheet name="Instrukcja" sheetId="2" r:id="rId1"/>
    <sheet name="Analiza" sheetId="1" r:id="rId2"/>
    <sheet name="Grupa1" sheetId="4" r:id="rId3"/>
    <sheet name="Grupa2" sheetId="5" r:id="rId4"/>
    <sheet name="Grupa3" sheetId="6" r:id="rId5"/>
    <sheet name="Grupa4" sheetId="7" r:id="rId6"/>
    <sheet name="Grupa5" sheetId="8" r:id="rId7"/>
    <sheet name="Sprawozdanie" sheetId="3" r:id="rId8"/>
  </sheets>
  <definedNames>
    <definedName name="glu">Analiza!#REF!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3" i="3" l="1"/>
  <c r="B92" i="3"/>
  <c r="B91" i="3"/>
  <c r="B90" i="3"/>
  <c r="B89" i="3"/>
  <c r="B88" i="3"/>
  <c r="B81" i="3"/>
  <c r="B80" i="3"/>
  <c r="B79" i="3"/>
  <c r="B78" i="3"/>
  <c r="B77" i="3"/>
  <c r="B76" i="3"/>
  <c r="B69" i="3"/>
  <c r="B68" i="3"/>
  <c r="B67" i="3"/>
  <c r="B66" i="3"/>
  <c r="B65" i="3"/>
  <c r="B64" i="3"/>
  <c r="B57" i="3"/>
  <c r="B56" i="3"/>
  <c r="B55" i="3"/>
  <c r="B54" i="3"/>
  <c r="B53" i="3"/>
  <c r="B52" i="3"/>
  <c r="B45" i="3"/>
  <c r="B44" i="3"/>
  <c r="B43" i="3"/>
  <c r="B42" i="3"/>
  <c r="B41" i="3"/>
  <c r="B40" i="3"/>
  <c r="K34" i="1" l="1"/>
  <c r="P34" i="1" s="1"/>
  <c r="K33" i="1"/>
  <c r="P33" i="1" s="1"/>
  <c r="K32" i="1"/>
  <c r="P32" i="1" s="1"/>
  <c r="K31" i="1"/>
  <c r="P31" i="1" s="1"/>
  <c r="K30" i="1"/>
  <c r="L30" i="1" s="1"/>
  <c r="A15" i="1" s="1"/>
  <c r="A17" i="1" l="1"/>
  <c r="I11" i="3"/>
  <c r="L32" i="1"/>
  <c r="E15" i="1" s="1"/>
  <c r="L34" i="1"/>
  <c r="I15" i="1" s="1"/>
  <c r="L31" i="1"/>
  <c r="C15" i="1" s="1"/>
  <c r="M30" i="1"/>
  <c r="A23" i="1" s="1"/>
  <c r="M32" i="1"/>
  <c r="E23" i="1" s="1"/>
  <c r="N32" i="1"/>
  <c r="E31" i="1" s="1"/>
  <c r="L33" i="1"/>
  <c r="G15" i="1" s="1"/>
  <c r="O32" i="1"/>
  <c r="E39" i="1" s="1"/>
  <c r="M33" i="1"/>
  <c r="G23" i="1" s="1"/>
  <c r="N30" i="1"/>
  <c r="A31" i="1" s="1"/>
  <c r="N33" i="1"/>
  <c r="G31" i="1" s="1"/>
  <c r="O30" i="1"/>
  <c r="A39" i="1" s="1"/>
  <c r="O33" i="1"/>
  <c r="G39" i="1" s="1"/>
  <c r="P30" i="1"/>
  <c r="M31" i="1"/>
  <c r="C23" i="1" s="1"/>
  <c r="M34" i="1"/>
  <c r="I23" i="1" s="1"/>
  <c r="N31" i="1"/>
  <c r="C31" i="1" s="1"/>
  <c r="O31" i="1"/>
  <c r="C39" i="1" s="1"/>
  <c r="O34" i="1"/>
  <c r="I39" i="1" s="1"/>
  <c r="N34" i="1"/>
  <c r="I31" i="1" s="1"/>
  <c r="I33" i="1" l="1"/>
  <c r="I25" i="3"/>
  <c r="E33" i="1"/>
  <c r="I23" i="3"/>
  <c r="E25" i="1"/>
  <c r="I18" i="3"/>
  <c r="A25" i="1"/>
  <c r="I16" i="3"/>
  <c r="G25" i="1"/>
  <c r="I19" i="3"/>
  <c r="C41" i="1"/>
  <c r="I32" i="3"/>
  <c r="I27" i="3"/>
  <c r="C17" i="1"/>
  <c r="I12" i="3"/>
  <c r="I41" i="1"/>
  <c r="I30" i="3"/>
  <c r="I35" i="3"/>
  <c r="C25" i="1"/>
  <c r="I17" i="3"/>
  <c r="I17" i="1"/>
  <c r="I15" i="3"/>
  <c r="G17" i="1"/>
  <c r="I14" i="3"/>
  <c r="E17" i="1"/>
  <c r="I13" i="3"/>
  <c r="E41" i="1"/>
  <c r="I33" i="3"/>
  <c r="I28" i="3"/>
  <c r="I25" i="1"/>
  <c r="I20" i="3"/>
  <c r="A41" i="1"/>
  <c r="I31" i="3"/>
  <c r="I26" i="3"/>
  <c r="A33" i="1"/>
  <c r="I21" i="3"/>
  <c r="C33" i="1"/>
  <c r="I22" i="3"/>
  <c r="G41" i="1"/>
  <c r="I29" i="3"/>
  <c r="I34" i="3"/>
  <c r="G33" i="1"/>
  <c r="I24" i="3"/>
  <c r="A3" i="3"/>
  <c r="A4" i="6" l="1"/>
  <c r="T3" i="6" s="1"/>
  <c r="L16" i="6" s="1"/>
  <c r="A4" i="5"/>
  <c r="T3" i="5" s="1"/>
  <c r="L16" i="5" s="1"/>
  <c r="A4" i="4"/>
  <c r="E37" i="3" s="1"/>
  <c r="A4" i="8"/>
  <c r="E85" i="3" s="1"/>
  <c r="A4" i="7"/>
  <c r="T3" i="8" l="1"/>
  <c r="L16" i="8" s="1"/>
  <c r="O16" i="8" s="1"/>
  <c r="B24" i="8" s="1"/>
  <c r="F90" i="3" s="1"/>
  <c r="E61" i="3"/>
  <c r="E49" i="3"/>
  <c r="T3" i="4"/>
  <c r="L16" i="4" s="1"/>
  <c r="Q16" i="4" s="1"/>
  <c r="B40" i="4" s="1"/>
  <c r="F44" i="3" s="1"/>
  <c r="B8" i="4"/>
  <c r="F40" i="3" s="1"/>
  <c r="C52" i="4"/>
  <c r="C47" i="3" s="1"/>
  <c r="C52" i="8"/>
  <c r="C95" i="3" s="1"/>
  <c r="E73" i="3"/>
  <c r="T3" i="7"/>
  <c r="L16" i="7" s="1"/>
  <c r="Q16" i="5"/>
  <c r="B40" i="5" s="1"/>
  <c r="F56" i="3" s="1"/>
  <c r="P16" i="5"/>
  <c r="B32" i="5" s="1"/>
  <c r="F55" i="3" s="1"/>
  <c r="O16" i="5"/>
  <c r="B24" i="5" s="1"/>
  <c r="F54" i="3" s="1"/>
  <c r="R16" i="5"/>
  <c r="B48" i="5" s="1"/>
  <c r="F57" i="3" s="1"/>
  <c r="N16" i="5"/>
  <c r="B16" i="5" s="1"/>
  <c r="F53" i="3" s="1"/>
  <c r="M16" i="5"/>
  <c r="B8" i="5" s="1"/>
  <c r="F52" i="3" s="1"/>
  <c r="C52" i="5"/>
  <c r="C59" i="3" s="1"/>
  <c r="C52" i="6"/>
  <c r="C71" i="3" s="1"/>
  <c r="R16" i="6"/>
  <c r="B48" i="6" s="1"/>
  <c r="F69" i="3" s="1"/>
  <c r="Q16" i="6"/>
  <c r="B40" i="6" s="1"/>
  <c r="F68" i="3" s="1"/>
  <c r="P16" i="6"/>
  <c r="B32" i="6" s="1"/>
  <c r="F67" i="3" s="1"/>
  <c r="O16" i="6"/>
  <c r="B24" i="6" s="1"/>
  <c r="F66" i="3" s="1"/>
  <c r="N16" i="6"/>
  <c r="B16" i="6" s="1"/>
  <c r="F65" i="3" s="1"/>
  <c r="M16" i="6"/>
  <c r="B8" i="6" s="1"/>
  <c r="F64" i="3" s="1"/>
  <c r="M26" i="3"/>
  <c r="M16" i="3"/>
  <c r="M15" i="3"/>
  <c r="R16" i="8" l="1"/>
  <c r="B48" i="8" s="1"/>
  <c r="F93" i="3" s="1"/>
  <c r="P16" i="8"/>
  <c r="B32" i="8" s="1"/>
  <c r="F91" i="3" s="1"/>
  <c r="Q16" i="8"/>
  <c r="B40" i="8" s="1"/>
  <c r="F92" i="3" s="1"/>
  <c r="N16" i="8"/>
  <c r="B16" i="8" s="1"/>
  <c r="F89" i="3" s="1"/>
  <c r="M16" i="8"/>
  <c r="B8" i="8" s="1"/>
  <c r="F88" i="3" s="1"/>
  <c r="R16" i="4"/>
  <c r="B48" i="4" s="1"/>
  <c r="F45" i="3" s="1"/>
  <c r="P16" i="4"/>
  <c r="B32" i="4" s="1"/>
  <c r="F43" i="3" s="1"/>
  <c r="N16" i="4"/>
  <c r="B16" i="4" s="1"/>
  <c r="F41" i="3" s="1"/>
  <c r="M16" i="4"/>
  <c r="O16" i="4"/>
  <c r="B24" i="4" s="1"/>
  <c r="F42" i="3" s="1"/>
  <c r="Q16" i="7"/>
  <c r="B40" i="7" s="1"/>
  <c r="F80" i="3" s="1"/>
  <c r="P16" i="7"/>
  <c r="B32" i="7" s="1"/>
  <c r="F79" i="3" s="1"/>
  <c r="O16" i="7"/>
  <c r="B24" i="7" s="1"/>
  <c r="F78" i="3" s="1"/>
  <c r="N16" i="7"/>
  <c r="B16" i="7" s="1"/>
  <c r="F77" i="3" s="1"/>
  <c r="M16" i="7"/>
  <c r="B8" i="7" s="1"/>
  <c r="F76" i="3" s="1"/>
  <c r="R16" i="7"/>
  <c r="B48" i="7" s="1"/>
  <c r="F81" i="3" s="1"/>
  <c r="C52" i="7"/>
  <c r="C83" i="3" s="1"/>
  <c r="L15" i="3"/>
</calcChain>
</file>

<file path=xl/sharedStrings.xml><?xml version="1.0" encoding="utf-8"?>
<sst xmlns="http://schemas.openxmlformats.org/spreadsheetml/2006/main" count="715" uniqueCount="249">
  <si>
    <t>Studenci</t>
  </si>
  <si>
    <t>Próbka1</t>
  </si>
  <si>
    <t>Próbka2</t>
  </si>
  <si>
    <t>Nazwisko studenta:</t>
  </si>
  <si>
    <t>.</t>
  </si>
  <si>
    <t>(nazwisko i imię)</t>
  </si>
  <si>
    <t>(data)</t>
  </si>
  <si>
    <t>Wynik</t>
  </si>
  <si>
    <t xml:space="preserve">W probówce umieścić się kolejno 0,1 g badanego cukru, 0,2 g chlorowodorku fenylohydrazyny, 0,3 g krystalicznego octanu sodu i 2 cm3 wody destylowanej. W celu zapobieżenia wydzielania się substancji smolistych dodać około 0,5 cm3 nasyconego roztworu wodorosiarczynu sodu. Probówkę zakorkować zwitkiem waty i umieścić w zlewce z wrzącą wodą. Następnie obserwować, po ilu minutach od chwili zanurzenia probówki do wrzącej wody pojawi się osad. Probówką z roztworem wstrząsać od czasu do czasu dla uniknięcia przegrzania. Jeśli Po 60 min nie wytrąci się osad, probówkę wyjąć i ochłodzić, a następnie obejrzeć pod mikroskopem wytrącone kryształy osadu. </t>
  </si>
  <si>
    <t xml:space="preserve">Powstanie osazonu w minutach: </t>
  </si>
  <si>
    <t xml:space="preserve">Obraz kryształów: </t>
  </si>
  <si>
    <t>do pdf-a i wysłać na poniższy adres. Można również przesłać ten plik excela.</t>
  </si>
  <si>
    <t>slis@chemia-pwsz.sanok.pl</t>
  </si>
  <si>
    <t>do zaliczenia</t>
  </si>
  <si>
    <t>Następnie wydrukować, lub zapisać</t>
  </si>
  <si>
    <t>Analiza kationów</t>
  </si>
  <si>
    <t xml:space="preserve">W następnych zakładkach mogą Państwo dokonać wirtualnej identyfikacji kationów grup I-V. </t>
  </si>
  <si>
    <t>Po wybraniu swojego nazwiska z listy rozwijanej dostaną Państwo po pięć próbek nieznanych</t>
  </si>
  <si>
    <t>kationów. Państwa zadaniem jest wybierając odpowiednie reakcje charakterystyczne, wykryć</t>
  </si>
  <si>
    <t xml:space="preserve">najpierw grupy, do których zaliczają się poszczególne kationy, a następnie w zakładkach </t>
  </si>
  <si>
    <t>odpowiednich grup, wykryć konkretne kationy.</t>
  </si>
  <si>
    <t>Wyniki następnie przeniosą się do sprawozdania, gdzie należy jeszcze odpowiedzieć na pytania.</t>
  </si>
  <si>
    <t>Materiały do ćwiczenia na stronie: chemia-pwsz.sanok.pl, ćwiczenie 5, 6 i 7.</t>
  </si>
  <si>
    <t>Próbka3</t>
  </si>
  <si>
    <t>Próbka4</t>
  </si>
  <si>
    <t>Próbka5</t>
  </si>
  <si>
    <t>Pb2+</t>
  </si>
  <si>
    <t>Cu2+</t>
  </si>
  <si>
    <t>Fe3+</t>
  </si>
  <si>
    <t>Sr2+</t>
  </si>
  <si>
    <t>Na+</t>
  </si>
  <si>
    <t>K+</t>
  </si>
  <si>
    <t>Ca2+</t>
  </si>
  <si>
    <t>Cr3+</t>
  </si>
  <si>
    <t>Cd2+</t>
  </si>
  <si>
    <t>Ag+</t>
  </si>
  <si>
    <t>NH4+</t>
  </si>
  <si>
    <t>Hg+</t>
  </si>
  <si>
    <t>Ba2+</t>
  </si>
  <si>
    <t>Ni2+</t>
  </si>
  <si>
    <t>Co2+</t>
  </si>
  <si>
    <t>Hg2+</t>
  </si>
  <si>
    <t>Mg2+</t>
  </si>
  <si>
    <t>Mn2+</t>
  </si>
  <si>
    <t>Bi3+</t>
  </si>
  <si>
    <t>Fe2+</t>
  </si>
  <si>
    <t>Zn2+</t>
  </si>
  <si>
    <t>Al3+</t>
  </si>
  <si>
    <t xml:space="preserve">Ba2+ </t>
  </si>
  <si>
    <t>kationy</t>
  </si>
  <si>
    <t>Sb3+</t>
  </si>
  <si>
    <t>HCl</t>
  </si>
  <si>
    <t>HCl+AKT</t>
  </si>
  <si>
    <t>NH3+AKT</t>
  </si>
  <si>
    <t>NH3+węglan</t>
  </si>
  <si>
    <t>Grupa</t>
  </si>
  <si>
    <t>biały osad</t>
  </si>
  <si>
    <t>biały, ciemniejący osad</t>
  </si>
  <si>
    <t>czarny osad</t>
  </si>
  <si>
    <t>żółty osad</t>
  </si>
  <si>
    <t>brunatny osad</t>
  </si>
  <si>
    <t>-</t>
  </si>
  <si>
    <t>1 kation</t>
  </si>
  <si>
    <t>2 kation</t>
  </si>
  <si>
    <t>3 kation</t>
  </si>
  <si>
    <t>4 kation</t>
  </si>
  <si>
    <t>5 kation</t>
  </si>
  <si>
    <t>koniec</t>
  </si>
  <si>
    <t>I</t>
  </si>
  <si>
    <t>II</t>
  </si>
  <si>
    <t>III</t>
  </si>
  <si>
    <t>IV</t>
  </si>
  <si>
    <t>V</t>
  </si>
  <si>
    <t>szarozielony osad</t>
  </si>
  <si>
    <t>cielisty osad</t>
  </si>
  <si>
    <t>Otrzymują Państwo 5 roztworów do analizy. Każdy roztwór dzielicie Państwo na</t>
  </si>
  <si>
    <t>minimum 7 probówek i przeprowadzacie analizy.</t>
  </si>
  <si>
    <t>kationy wybrane</t>
  </si>
  <si>
    <t>1. Do pierwszej probówki dla każdego kationu dodać kilka kropel 2-molowego HCl (wybrać z listy rozwijanej):</t>
  </si>
  <si>
    <t>Dodaj 2M HCl</t>
  </si>
  <si>
    <t>Brak reakcji. Kontynuuj wykrywanie grupy kationów.</t>
  </si>
  <si>
    <t>2. Jeżeli w poprzednim punkcie nie było reakcji, do tej samej probówki dodać kilka kropel AKT i podgrzać na łaźni wodnej.</t>
  </si>
  <si>
    <t>Dodaj AKT i podgrzej</t>
  </si>
  <si>
    <t>Wykryto grupę I. Kontynuuj wykrywanie w zakładce: Grupa I</t>
  </si>
  <si>
    <t>Wykryto grupę II. Kontynuuj wykrywanie w zakładce: Grupa II</t>
  </si>
  <si>
    <t>Analizę grupy zakończono w poprzednim kroku</t>
  </si>
  <si>
    <t>3. Jeżeli w poprzednim punkcie nie było reakcji, do nowej probówki dodać kilka kropel NH4Cl, kilka kropel NH3aq i kilka kropel AKT.</t>
  </si>
  <si>
    <t>Dodaj NH4Cl, NH3aq i AKT</t>
  </si>
  <si>
    <t>Wykryto grupę III. Kontynuuj wykrywanie w zakładce: Grupa III</t>
  </si>
  <si>
    <t>4. Jeżeli w poprzednim punkcie nie było reakcji, do nowej probówki dodać kilka kropel NH4Cl, kilka kropel NH3aq i kilka kropel (NH4)2CO3.</t>
  </si>
  <si>
    <t>Dodaj NH4Cl, NH3aq i (NH4)2CO3</t>
  </si>
  <si>
    <t>Wykonaj analizę</t>
  </si>
  <si>
    <t>Wykryto grupę IV. Kontynuuj wykrywanie w zakładce: Grupa IV</t>
  </si>
  <si>
    <t>Brak osadu - wykryto grupę V. Kontynuuj wykrywanie w zakładce: Grupa V</t>
  </si>
  <si>
    <t>Analiza Grupy I</t>
  </si>
  <si>
    <t>Analiza Grupy III</t>
  </si>
  <si>
    <t>Analiza Grupy II</t>
  </si>
  <si>
    <t>Analiza Grupy IV</t>
  </si>
  <si>
    <t>Analiza Grupy 5</t>
  </si>
  <si>
    <t>NaOH lub KOH</t>
  </si>
  <si>
    <t>NH3aq</t>
  </si>
  <si>
    <t>H2SO4</t>
  </si>
  <si>
    <t>K2CrO4</t>
  </si>
  <si>
    <t>KI</t>
  </si>
  <si>
    <t>brunatny osad, rozpuszczalny w nadmiarze odczynnika</t>
  </si>
  <si>
    <t>czerwonobrunatny osad</t>
  </si>
  <si>
    <t>zielonożółty osad</t>
  </si>
  <si>
    <t>1. Po reakcji z kwasem solnym (HCl)  uzyskano:</t>
  </si>
  <si>
    <t>Przeprowadź analizę grupową</t>
  </si>
  <si>
    <t>2. Do kolejnej próbówki z próbką kationu dodać kilka kropel NaOH (lub KOH):</t>
  </si>
  <si>
    <t>Dodaj NaOH lub KOH</t>
  </si>
  <si>
    <t>Dodaj NH3aq</t>
  </si>
  <si>
    <t>Dodaj H2SO4</t>
  </si>
  <si>
    <t>Dodaj K2CrO4</t>
  </si>
  <si>
    <t>Dodaj KI</t>
  </si>
  <si>
    <t>NH4Cl, NH4aq, AKT</t>
  </si>
  <si>
    <t>K3[Fe(CN)6]</t>
  </si>
  <si>
    <t>K4[Fe(CN)6]</t>
  </si>
  <si>
    <t>Na2HPO4</t>
  </si>
  <si>
    <t>niebieski osad</t>
  </si>
  <si>
    <t>brązowoczerwony osad</t>
  </si>
  <si>
    <t>zielony osad</t>
  </si>
  <si>
    <t>różowofioletowy osad</t>
  </si>
  <si>
    <t>żółtobrunatny osad</t>
  </si>
  <si>
    <t>jasnozielony osad</t>
  </si>
  <si>
    <t>ciemnoniebieski osad</t>
  </si>
  <si>
    <t>brak osadu</t>
  </si>
  <si>
    <t>HCl, AKT</t>
  </si>
  <si>
    <t>SnCl2</t>
  </si>
  <si>
    <t>AgNO3</t>
  </si>
  <si>
    <t>czerwony osad</t>
  </si>
  <si>
    <t>biały i czarny osad</t>
  </si>
  <si>
    <t>zielononiebieski osad</t>
  </si>
  <si>
    <t>ciemnobrunatny osad</t>
  </si>
  <si>
    <t>brunatnoczarny osad</t>
  </si>
  <si>
    <t>pomarańczowy osad</t>
  </si>
  <si>
    <t>NH4Cl, NH4aq, (NH4)2CO3</t>
  </si>
  <si>
    <t>rozc. H2SO4</t>
  </si>
  <si>
    <t>Woda gipsowa</t>
  </si>
  <si>
    <t>(NH4)2C2O4</t>
  </si>
  <si>
    <t>barwa płomienia</t>
  </si>
  <si>
    <t>ceglastoczerwona</t>
  </si>
  <si>
    <t>biały osad po ogrzaniu</t>
  </si>
  <si>
    <t>karminowoczerwona</t>
  </si>
  <si>
    <t>zielona</t>
  </si>
  <si>
    <t>Odczynnik Nesslera</t>
  </si>
  <si>
    <t>barwa plomienia</t>
  </si>
  <si>
    <t>węglan sodu</t>
  </si>
  <si>
    <t>KOH, I2 w KI</t>
  </si>
  <si>
    <t>różowofioletowa</t>
  </si>
  <si>
    <t>żółta</t>
  </si>
  <si>
    <t>czerwowobrunatny osad</t>
  </si>
  <si>
    <t>zapach amoniaku</t>
  </si>
  <si>
    <t>Przeprowadź analizę</t>
  </si>
  <si>
    <t>3. Do kolejnej próbówki z próbką kationu dodać kilka kropel NH3aq:</t>
  </si>
  <si>
    <t>4. Do kolejnej próbówki z próbką kationu dodać kilka kropel H2SO4:</t>
  </si>
  <si>
    <t>5. Do kolejnej próbówki z próbką kationu dodać kilka kropel K2CrO4:</t>
  </si>
  <si>
    <t>6. Do kolejnej próbówki z próbką kationu dodać kilka kropel KI:</t>
  </si>
  <si>
    <t>Wykryty kation to:</t>
  </si>
  <si>
    <t>Dodaj SnCl2</t>
  </si>
  <si>
    <t>Dodaj AgNO3</t>
  </si>
  <si>
    <t>4. Do kolejnej próbówki z próbką kationu dodać kilka kropel KI:</t>
  </si>
  <si>
    <t>5. Do kolejnej próbówki z próbką kationu dodać kilka kropel SnCl2:</t>
  </si>
  <si>
    <t>6. Do kolejnej próbówki z próbką kationu dodać kilka kropel AgNO3:</t>
  </si>
  <si>
    <t>4. Do kolejnej próbówki z próbką kationu dodać kilka kropel K3[Fe(CN)6]:</t>
  </si>
  <si>
    <t>5. Do kolejnej próbówki z próbką kationu dodać kilka kropel K4[Fe(CN)6]:</t>
  </si>
  <si>
    <t>6. Do kolejnej próbówki z próbką kationu dodać kilka kropel Na2HPO4:</t>
  </si>
  <si>
    <t>Dodaj K3[Fe(CN)6]</t>
  </si>
  <si>
    <t>Dodaj K4[Fe(CN)6]</t>
  </si>
  <si>
    <t>Dodaj Na2HPO4</t>
  </si>
  <si>
    <t>1. Po reakcji z kwasem solnym (HCl) i AKT  uzyskano:</t>
  </si>
  <si>
    <t>1. Po reakcji z AKT w środowisku zasadowym  uzyskano:</t>
  </si>
  <si>
    <t>1. Po reakcji z (NH4)2CO3 w środowisku zasadowym  uzyskano:</t>
  </si>
  <si>
    <t>Dodaj rozc. H2SO4</t>
  </si>
  <si>
    <t>Dodaj wodę gipsową</t>
  </si>
  <si>
    <t>Dodaj (NH4)2C2O4</t>
  </si>
  <si>
    <t>Zbadaj barwę płomienia</t>
  </si>
  <si>
    <t>2. Do kolejnej próbówki z próbką kationu dodać kilka kropel rozcieńczonego H2SO4:</t>
  </si>
  <si>
    <t>3. Do kolejnej próbówki z próbką kationu dodać kilka kropel wody gipsowej:</t>
  </si>
  <si>
    <t>4. Do kolejnej próbówki z próbką kationu dodać kilka kropel (NH4)2C2O4:</t>
  </si>
  <si>
    <t>6. Do kolejnej próbki zbadaj barwę płomienia:</t>
  </si>
  <si>
    <t>Dodaj odczynnik Nesslera</t>
  </si>
  <si>
    <t>Dodaj węglan sodu</t>
  </si>
  <si>
    <t>Dodaj KOH i I2 w KI</t>
  </si>
  <si>
    <t>2. Do kolejnej próbówki z próbką kationu dodać kilka kropel NaOH lub KOH:</t>
  </si>
  <si>
    <t>3. Do kolejnej próbówki z próbką kationu dodać kilka kropel odczynnika Nesslera:</t>
  </si>
  <si>
    <t>4. Do kolejnej próbówki z próbką kationu dodać kilka kropel węglanu sodu:</t>
  </si>
  <si>
    <t>5. Do kolejnej próbówki z próbką kationu dodać kilka kropel KOH, a następnie roztworu jodu w KI:</t>
  </si>
  <si>
    <t>Wynik badania</t>
  </si>
  <si>
    <t>1.</t>
  </si>
  <si>
    <t>2.</t>
  </si>
  <si>
    <t>3.</t>
  </si>
  <si>
    <t>Odczynniki</t>
  </si>
  <si>
    <t>1. W pięciu probówkach znajdują się kationy różnych grup analitycznych. Określ ich przynależność do odpowiedniej grupy. W tym celu wykonaj polecenia podane w tabeli. W piątą kolumnę wpisz pozytywny lub negatywny wynik reakcji.</t>
  </si>
  <si>
    <t>Tabela. Określanie grupy analitycznej</t>
  </si>
  <si>
    <t>Czynność</t>
  </si>
  <si>
    <t>Sprzęt i odczynniki</t>
  </si>
  <si>
    <t>Potwierdzenie</t>
  </si>
  <si>
    <t>pobrać 3-5 kropel badanego roztworu dodać 3-5 kropel HCl</t>
  </si>
  <si>
    <t>pobrać 3-5 kropel badanego roztworu, dodać 3-4 krople HCl, dodać 3-5 kropel AKT, ogrzać w ciągu 15 minut</t>
  </si>
  <si>
    <t>pobrać 3-5 kropel próbki, dodać 5-7 kropel NH4Cl oraz kilka kropel NH3aq, dodać 4-5 kropel AKT, ogrzewać 25-30 minut</t>
  </si>
  <si>
    <t>4.</t>
  </si>
  <si>
    <t>5.</t>
  </si>
  <si>
    <t>pobrać 4-5 kropel próbki, dodać 4-5 kropel NH4Cl oraz NH3aq do słabo zasadowego odczynu, dodać 5-6 kropel (NH4)2CO3, ogrzewać na łaźni wodnej</t>
  </si>
  <si>
    <t>pobrać 4-5 kropel próbki, dodawać kolejno odczynniki grupowe</t>
  </si>
  <si>
    <t>płytka porcelanowa, pipetki, HCl 2 mol/dm3</t>
  </si>
  <si>
    <t>probówka stożkowa, pipetki, HCl 2 mol/dm3, akt 0,5 mol/dm3, łaźnia wodna</t>
  </si>
  <si>
    <t>probówka stożkowa, NH4Cl 4 mol/dm3, NH3aq 10%, AKT jak wyżej, łaźnia wodna</t>
  </si>
  <si>
    <t>probówka stożkowa, pipetki, NH4Cl jak wyżej, NH3aq jak wyżej, papierek uniwersalny, (NH4)2CO3 2 mol/dm3</t>
  </si>
  <si>
    <t>probówki stożkowe, pipetki, odczynniki grupowe</t>
  </si>
  <si>
    <t>barwny osad</t>
  </si>
  <si>
    <t>barwny lub biały osad</t>
  </si>
  <si>
    <t>2. Analiza kationu grupy I z probówki:</t>
  </si>
  <si>
    <t>Lp</t>
  </si>
  <si>
    <t>3. Analiza kationu grupy II z probówki:</t>
  </si>
  <si>
    <t>4. Analiza kationu grupy III z probówki:</t>
  </si>
  <si>
    <t>5. Analiza kationu grupy IV z probówki:</t>
  </si>
  <si>
    <t>6. Analiza kationu grupy V z probówki:</t>
  </si>
  <si>
    <t>7. Wyjaśnij, dlaczego roztwory wodne niektórych soli mają odczyn zasadowy, a innych kwasowy. Podaj przykłady takich soli i równania reakcji, w wyniku których zmienia się charakter odczynu roztworu wodnego.</t>
  </si>
  <si>
    <t>8. Wyjaśnij dlaczego dodatek amoniaku cofa hydrolizę węglanu amonu.</t>
  </si>
  <si>
    <t>9. Podaj jak zmienia się rozpuszczalność siarczanów(VI) kationów IV grupy.</t>
  </si>
  <si>
    <t>Adamiec Greta</t>
  </si>
  <si>
    <t>Adamko Daniel</t>
  </si>
  <si>
    <t>Baraniewicz Barbara</t>
  </si>
  <si>
    <t>Bruciak Jarosław</t>
  </si>
  <si>
    <t>Czopor Agnieszka</t>
  </si>
  <si>
    <t xml:space="preserve">Data Monika </t>
  </si>
  <si>
    <t>Data Tomasz</t>
  </si>
  <si>
    <t xml:space="preserve">Hydel Marek </t>
  </si>
  <si>
    <t xml:space="preserve">Jaślar Jakub </t>
  </si>
  <si>
    <t xml:space="preserve">Lis Agata </t>
  </si>
  <si>
    <t>Luft Krzysztof</t>
  </si>
  <si>
    <t>Łapa  Jarosław</t>
  </si>
  <si>
    <t xml:space="preserve">Łuszcz Grzegorz </t>
  </si>
  <si>
    <t xml:space="preserve">Masłyk Edyta </t>
  </si>
  <si>
    <t xml:space="preserve">Maślany Bartłomiej </t>
  </si>
  <si>
    <t>Nowak Radosław</t>
  </si>
  <si>
    <t xml:space="preserve">Osiecka-Stróżak Aleksandra </t>
  </si>
  <si>
    <t>Pankiewicz Julia</t>
  </si>
  <si>
    <t xml:space="preserve">Pastuszak Anna </t>
  </si>
  <si>
    <t>Potera Piotr</t>
  </si>
  <si>
    <t>Sieńko Katarzyna</t>
  </si>
  <si>
    <t xml:space="preserve">Sokołowski Konrad </t>
  </si>
  <si>
    <t>Syrek Mateusz</t>
  </si>
  <si>
    <t xml:space="preserve">Wojnar Piotr </t>
  </si>
  <si>
    <t>Wójcik Miłosz</t>
  </si>
  <si>
    <t xml:space="preserve">Źrebiec Adam </t>
  </si>
  <si>
    <t>Źrebiec Tomasz</t>
  </si>
  <si>
    <t>Konopka 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</si>
</sst>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16" fontId="0" fillId="0" borderId="0" xfId="0" quotePrefix="1" applyNumberFormat="1"/>
    <xf numFmtId="0" fontId="0" fillId="0" borderId="0" xfId="0" quotePrefix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4" fillId="0" borderId="0" xfId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0" fontId="7" fillId="0" borderId="14" xfId="0" applyFont="1" applyBorder="1" applyAlignment="1">
      <alignment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 applyProtection="1">
      <alignment wrapText="1"/>
      <protection locked="0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1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" xfId="0" applyBorder="1" applyProtection="1">
      <protection locked="0"/>
    </xf>
    <xf numFmtId="0" fontId="0" fillId="0" borderId="1" xfId="0" applyBorder="1"/>
    <xf numFmtId="0" fontId="1" fillId="0" borderId="1" xfId="0" applyFont="1" applyBorder="1" applyProtection="1">
      <protection locked="0"/>
    </xf>
    <xf numFmtId="0" fontId="1" fillId="0" borderId="1" xfId="0" applyFont="1" applyBorder="1"/>
  </cellXfs>
  <cellStyles count="2">
    <cellStyle name="Hiperłącze" xfId="1" builtinId="8"/>
    <cellStyle name="Normalny" xfId="0" builtinId="0"/>
  </cellStyles>
  <dxfs count="270">
    <dxf>
      <fill>
        <patternFill patternType="none">
          <bgColor auto="1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solid">
          <fgColor auto="1"/>
          <bgColor theme="5" tint="-0.499984740745262"/>
        </patternFill>
      </fill>
    </dxf>
    <dxf>
      <font>
        <color theme="1"/>
      </font>
      <fill>
        <patternFill>
          <bgColor theme="2"/>
        </patternFill>
      </fill>
    </dxf>
    <dxf>
      <fill>
        <patternFill>
          <bgColor rgb="FFCC6600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669900"/>
        </patternFill>
      </fill>
    </dxf>
    <dxf>
      <font>
        <color theme="0"/>
      </font>
      <fill>
        <patternFill>
          <bgColor rgb="FF9933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 patternType="solid">
          <fgColor auto="1"/>
          <bgColor rgb="FFFF66FF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>
          <bgColor rgb="FF0000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000099"/>
        </patternFill>
      </fill>
    </dxf>
    <dxf>
      <font>
        <color theme="0"/>
      </font>
      <fill>
        <patternFill patternType="solid">
          <fgColor auto="1"/>
          <bgColor rgb="FF800000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1"/>
      </font>
      <fill>
        <patternFill patternType="solid">
          <fgColor auto="1"/>
          <bgColor theme="2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rgb="FF669900"/>
        </patternFill>
      </fill>
    </dxf>
    <dxf>
      <font>
        <color theme="0"/>
      </font>
      <fill>
        <patternFill patternType="solid">
          <fgColor auto="1"/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theme="1"/>
      </font>
      <fill>
        <patternFill patternType="solid">
          <bgColor rgb="FFFF6600"/>
        </patternFill>
      </fill>
    </dxf>
    <dxf>
      <fill>
        <patternFill patternType="none">
          <bgColor auto="1"/>
        </patternFill>
      </fill>
    </dxf>
    <dxf>
      <fill>
        <patternFill patternType="solid">
          <fgColor auto="1"/>
          <bgColor rgb="FFFFFF00"/>
        </patternFill>
      </fill>
    </dxf>
    <dxf>
      <font>
        <color theme="1"/>
      </font>
      <fill>
        <patternFill>
          <bgColor theme="2"/>
        </patternFill>
      </fill>
    </dxf>
    <dxf>
      <fill>
        <patternFill>
          <bgColor rgb="FFCC6600"/>
        </patternFill>
      </fill>
    </dxf>
    <dxf>
      <fill>
        <patternFill>
          <bgColor rgb="FFFFFF00"/>
        </patternFill>
      </fill>
    </dxf>
    <dxf>
      <fill>
        <patternFill>
          <bgColor rgb="FF669900"/>
        </patternFill>
      </fill>
    </dxf>
    <dxf>
      <fill>
        <patternFill>
          <bgColor theme="7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669900"/>
        </patternFill>
      </fill>
    </dxf>
    <dxf>
      <fill>
        <patternFill>
          <bgColor theme="7" tint="-0.24994659260841701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2"/>
        </patternFill>
      </fill>
    </dxf>
    <dxf>
      <font>
        <color theme="0"/>
      </font>
      <fill>
        <patternFill patternType="solid">
          <fgColor auto="1"/>
          <bgColor rgb="FFFF33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>
          <bgColor rgb="FF0000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000099"/>
        </patternFill>
      </fill>
    </dxf>
    <dxf>
      <font>
        <color theme="0"/>
      </font>
      <fill>
        <patternFill patternType="solid">
          <fgColor auto="1"/>
          <bgColor rgb="FF800000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1"/>
      </font>
      <fill>
        <patternFill patternType="solid">
          <fgColor auto="1"/>
          <bgColor theme="2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rgb="FF669900"/>
        </patternFill>
      </fill>
    </dxf>
    <dxf>
      <font>
        <color theme="0"/>
      </font>
      <fill>
        <patternFill patternType="solid">
          <fgColor auto="1"/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2"/>
        </patternFill>
      </fill>
    </dxf>
    <dxf>
      <font>
        <color theme="1"/>
      </font>
      <fill>
        <patternFill patternType="solid">
          <bgColor rgb="FFFF66FF"/>
        </patternFill>
      </fill>
    </dxf>
    <dxf>
      <fill>
        <patternFill>
          <bgColor theme="2"/>
        </patternFill>
      </fill>
    </dxf>
    <dxf>
      <fill>
        <patternFill patternType="solid">
          <fgColor auto="1"/>
          <bgColor rgb="FF00B050"/>
        </patternFill>
      </fill>
    </dxf>
    <dxf>
      <font>
        <color theme="0"/>
      </font>
      <fill>
        <patternFill>
          <bgColor rgb="FFCC6600"/>
        </patternFill>
      </fill>
    </dxf>
    <dxf>
      <fill>
        <patternFill>
          <bgColor rgb="FFCC6600"/>
        </patternFill>
      </fill>
    </dxf>
    <dxf>
      <fill>
        <patternFill>
          <bgColor rgb="FFFFFF00"/>
        </patternFill>
      </fill>
    </dxf>
    <dxf>
      <fill>
        <patternFill>
          <bgColor rgb="FF669900"/>
        </patternFill>
      </fill>
    </dxf>
    <dxf>
      <fill>
        <patternFill>
          <bgColor theme="7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669900"/>
        </patternFill>
      </fill>
    </dxf>
    <dxf>
      <fill>
        <patternFill>
          <bgColor theme="7" tint="-0.24994659260841701"/>
        </patternFill>
      </fill>
    </dxf>
    <dxf>
      <font>
        <color theme="1"/>
      </font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ont>
        <color theme="0"/>
      </font>
      <fill>
        <patternFill patternType="solid">
          <fgColor auto="1"/>
          <bgColor rgb="FF00B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>
          <bgColor rgb="FF0000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rgb="FF000099"/>
        </patternFill>
      </fill>
    </dxf>
    <dxf>
      <font>
        <color theme="0"/>
      </font>
      <fill>
        <patternFill patternType="solid">
          <fgColor auto="1"/>
          <bgColor rgb="FF800000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rgb="FF669900"/>
        </patternFill>
      </fill>
    </dxf>
    <dxf>
      <font>
        <color theme="0"/>
      </font>
      <fill>
        <patternFill patternType="solid">
          <fgColor auto="1"/>
          <bgColor theme="1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gradientFill degree="90">
          <stop position="0">
            <color theme="0"/>
          </stop>
          <stop position="1">
            <color theme="1"/>
          </stop>
        </gradient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33CCCC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rgb="FFFF99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fgColor auto="1"/>
          <bgColor rgb="FFCC33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 patternType="solid">
          <fgColor auto="1"/>
          <bgColor rgb="FF800000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 patternType="solid">
          <fgColor auto="1"/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1"/>
      </font>
      <fill>
        <patternFill patternType="solid">
          <fgColor auto="1"/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fgColor auto="1"/>
          <bgColor theme="1"/>
        </patternFill>
      </fill>
    </dxf>
    <dxf>
      <fill>
        <patternFill>
          <bgColor rgb="FF99FF33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fgColor auto="1"/>
          <bgColor rgb="FFCC33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fgColor auto="1"/>
          <bgColor rgb="FFCC3300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 patternType="solid">
          <fgColor auto="1"/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 patternType="solid">
          <fgColor auto="1"/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 patternType="solid">
          <fgColor auto="1"/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gradientFill degree="90">
          <stop position="0">
            <color theme="0"/>
          </stop>
          <stop position="0.5">
            <color theme="0" tint="-0.34900967436750391"/>
          </stop>
          <stop position="1">
            <color theme="0"/>
          </stop>
        </gradientFill>
      </fill>
    </dxf>
    <dxf>
      <fill>
        <patternFill>
          <bgColor theme="0" tint="-4.9989318521683403E-2"/>
        </patternFill>
      </fill>
    </dxf>
    <dxf>
      <fill>
        <patternFill>
          <bgColor rgb="FF336600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rgb="FFFFD14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rgb="FF336600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rgb="FFFFD14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gradientFill degree="90">
          <stop position="0">
            <color theme="0"/>
          </stop>
          <stop position="0.5">
            <color theme="0" tint="-0.34900967436750391"/>
          </stop>
          <stop position="1">
            <color theme="0"/>
          </stop>
        </gradientFill>
      </fill>
    </dxf>
    <dxf>
      <fill>
        <patternFill>
          <bgColor theme="0" tint="-4.9989318521683403E-2"/>
        </patternFill>
      </fill>
    </dxf>
    <dxf>
      <fill>
        <patternFill>
          <bgColor rgb="FF336600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rgb="FFFFFF00"/>
        </patternFill>
      </fill>
    </dxf>
    <dxf>
      <fill>
        <patternFill>
          <bgColor rgb="FFFFD14F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D14F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4.9989318521683403E-2"/>
        </patternFill>
      </fill>
    </dxf>
    <dxf>
      <fill>
        <patternFill>
          <bgColor rgb="FF33660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7" tint="-0.24994659260841701"/>
        </patternFill>
      </fill>
    </dxf>
    <dxf>
      <fill>
        <gradientFill degree="90">
          <stop position="0">
            <color theme="0"/>
          </stop>
          <stop position="0.5">
            <color theme="0" tint="-0.34900967436750391"/>
          </stop>
          <stop position="1">
            <color theme="0"/>
          </stop>
        </gradient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patternFill>
          <bgColor rgb="FF92D050"/>
        </patternFill>
      </fill>
    </dxf>
    <dxf>
      <fill>
        <patternFill>
          <bgColor rgb="FFFF66CC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rgb="FFFFD14F"/>
        </patternFill>
      </fill>
    </dxf>
    <dxf>
      <fill>
        <patternFill>
          <bgColor rgb="FF3366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4.9989318521683403E-2"/>
        </patternFill>
      </fill>
    </dxf>
    <dxf>
      <fill>
        <patternFill>
          <bgColor rgb="FF336600"/>
        </patternFill>
      </fill>
    </dxf>
    <dxf>
      <fill>
        <patternFill patternType="none">
          <bgColor auto="1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rgb="FFFFD14F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7" tint="-0.24994659260841701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gradientFill degree="90">
          <stop position="0">
            <color theme="0"/>
          </stop>
          <stop position="0.5">
            <color theme="0" tint="-0.34900967436750391"/>
          </stop>
          <stop position="1">
            <color theme="0"/>
          </stop>
        </gradient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D14F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rgb="FF336600"/>
        </patternFill>
      </fill>
    </dxf>
    <dxf>
      <fill>
        <patternFill>
          <bgColor rgb="FFFFFF00"/>
        </patternFill>
      </fill>
    </dxf>
    <dxf>
      <fill>
        <patternFill>
          <bgColor rgb="FFFFD14F"/>
        </patternFill>
      </fill>
    </dxf>
    <dxf>
      <fill>
        <patternFill>
          <bgColor rgb="FF336600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7" tint="-0.24994659260841701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rgb="FFFFFF00"/>
        </patternFill>
      </fill>
    </dxf>
    <dxf>
      <fill>
        <gradientFill degree="90">
          <stop position="0">
            <color theme="0"/>
          </stop>
          <stop position="0.5">
            <color theme="0" tint="-0.34900967436750391"/>
          </stop>
          <stop position="1">
            <color theme="0"/>
          </stop>
        </gradient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66CC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336600"/>
        </patternFill>
      </fill>
    </dxf>
    <dxf>
      <fill>
        <patternFill>
          <bgColor rgb="FFFFD14F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D14F"/>
        </patternFill>
      </fill>
    </dxf>
    <dxf>
      <fill>
        <patternFill>
          <bgColor rgb="FF336600"/>
        </patternFill>
      </fill>
    </dxf>
    <dxf>
      <fill>
        <patternFill>
          <bgColor theme="0" tint="-4.9989318521683403E-2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4.9989318521683403E-2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/>
          </stop>
        </gradient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</dxf>
    <dxf>
      <fill>
        <gradientFill degree="90">
          <stop position="0">
            <color theme="0"/>
          </stop>
          <stop position="0.5">
            <color theme="0" tint="-0.34900967436750391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FF66FF"/>
      <color rgb="FF993300"/>
      <color rgb="FFFF3300"/>
      <color rgb="FFFF6600"/>
      <color rgb="FF000099"/>
      <color rgb="FFCC6600"/>
      <color rgb="FFFF9900"/>
      <color rgb="FF669900"/>
      <color rgb="FF800000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lis@chemia-pwsz.sanok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DD8-D1E8-4F75-AE67-9C3A469C2706}">
  <dimension ref="A1:I14"/>
  <sheetViews>
    <sheetView showGridLines="0" workbookViewId="0">
      <selection activeCell="K26" sqref="K26"/>
    </sheetView>
  </sheetViews>
  <sheetFormatPr defaultRowHeight="15" x14ac:dyDescent="0.25"/>
  <sheetData>
    <row r="1" spans="1:9" x14ac:dyDescent="0.25">
      <c r="A1" s="28" t="s">
        <v>15</v>
      </c>
      <c r="B1" s="28"/>
      <c r="C1" s="28"/>
      <c r="D1" s="28"/>
      <c r="E1" s="28"/>
      <c r="F1" s="28"/>
      <c r="G1" s="28"/>
      <c r="H1" s="28"/>
      <c r="I1" s="28"/>
    </row>
    <row r="2" spans="1:9" x14ac:dyDescent="0.25">
      <c r="A2" s="28"/>
      <c r="B2" s="28"/>
      <c r="C2" s="28"/>
      <c r="D2" s="28"/>
      <c r="E2" s="28"/>
      <c r="F2" s="28"/>
      <c r="G2" s="28"/>
      <c r="H2" s="28"/>
      <c r="I2" s="28"/>
    </row>
    <row r="4" spans="1:9" x14ac:dyDescent="0.25">
      <c r="A4" t="s">
        <v>16</v>
      </c>
    </row>
    <row r="5" spans="1:9" x14ac:dyDescent="0.25">
      <c r="A5" t="s">
        <v>17</v>
      </c>
    </row>
    <row r="6" spans="1:9" x14ac:dyDescent="0.25">
      <c r="A6" t="s">
        <v>18</v>
      </c>
    </row>
    <row r="7" spans="1:9" x14ac:dyDescent="0.25">
      <c r="A7" s="29" t="s">
        <v>19</v>
      </c>
      <c r="B7" s="29"/>
      <c r="C7" s="29"/>
      <c r="D7" s="29"/>
      <c r="E7" s="29"/>
      <c r="F7" s="29"/>
      <c r="G7" s="29"/>
      <c r="H7" s="29"/>
      <c r="I7" s="29"/>
    </row>
    <row r="8" spans="1:9" x14ac:dyDescent="0.25">
      <c r="A8" t="s">
        <v>20</v>
      </c>
    </row>
    <row r="9" spans="1:9" x14ac:dyDescent="0.25">
      <c r="A9" t="s">
        <v>21</v>
      </c>
    </row>
    <row r="10" spans="1:9" x14ac:dyDescent="0.25">
      <c r="A10" s="3" t="s">
        <v>14</v>
      </c>
    </row>
    <row r="11" spans="1:9" x14ac:dyDescent="0.25">
      <c r="A11" s="3" t="s">
        <v>11</v>
      </c>
    </row>
    <row r="12" spans="1:9" x14ac:dyDescent="0.25">
      <c r="A12" s="6" t="s">
        <v>12</v>
      </c>
      <c r="D12" t="s">
        <v>13</v>
      </c>
    </row>
    <row r="13" spans="1:9" x14ac:dyDescent="0.25">
      <c r="A13" s="6"/>
    </row>
    <row r="14" spans="1:9" x14ac:dyDescent="0.25">
      <c r="A14" s="3" t="s">
        <v>22</v>
      </c>
    </row>
  </sheetData>
  <sheetProtection algorithmName="SHA-512" hashValue="3Yh5i3qw2jorvMYsb9U0ONwoEuam82IC22dlvDt6crajAePBnKKwZz4z3KBZKi9f2e7oDrl8CtKBnBfFR1OXAw==" saltValue="5DOUnthEdkTY0QQD7fAJaA==" spinCount="100000" sheet="1" objects="1" scenarios="1"/>
  <mergeCells count="2">
    <mergeCell ref="A1:I2"/>
    <mergeCell ref="A7:I7"/>
  </mergeCells>
  <hyperlinks>
    <hyperlink ref="A12" r:id="rId1" xr:uid="{9CA7CB17-213C-4022-97C1-4912167E7C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1BB08-C729-458F-8D87-D539AA664C49}">
  <dimension ref="A1:AI53"/>
  <sheetViews>
    <sheetView showGridLines="0" tabSelected="1" zoomScaleNormal="100" workbookViewId="0">
      <selection activeCell="D4" sqref="D4:G4"/>
    </sheetView>
  </sheetViews>
  <sheetFormatPr defaultRowHeight="15" x14ac:dyDescent="0.25"/>
  <cols>
    <col min="7" max="7" width="9.140625" customWidth="1"/>
    <col min="8" max="8" width="8.5703125" customWidth="1"/>
    <col min="9" max="9" width="9.7109375" customWidth="1"/>
    <col min="10" max="10" width="8.7109375" customWidth="1"/>
    <col min="11" max="11" width="8.7109375" hidden="1" customWidth="1"/>
    <col min="12" max="12" width="9" hidden="1" customWidth="1"/>
    <col min="13" max="13" width="8.7109375" hidden="1" customWidth="1"/>
    <col min="14" max="14" width="12.42578125" hidden="1" customWidth="1"/>
    <col min="15" max="15" width="21.5703125" hidden="1" customWidth="1"/>
    <col min="16" max="24" width="8.7109375" hidden="1" customWidth="1"/>
    <col min="25" max="25" width="19.7109375" hidden="1" customWidth="1"/>
    <col min="26" max="33" width="8.7109375" hidden="1" customWidth="1"/>
    <col min="34" max="36" width="8.7109375" customWidth="1"/>
    <col min="37" max="37" width="3.42578125" customWidth="1"/>
  </cols>
  <sheetData>
    <row r="1" spans="1:33" x14ac:dyDescent="0.25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</row>
    <row r="2" spans="1:33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Y2" t="s">
        <v>0</v>
      </c>
      <c r="Z2" t="s">
        <v>1</v>
      </c>
      <c r="AA2" t="s">
        <v>2</v>
      </c>
      <c r="AB2" t="s">
        <v>23</v>
      </c>
      <c r="AC2" t="s">
        <v>24</v>
      </c>
      <c r="AD2" t="s">
        <v>25</v>
      </c>
    </row>
    <row r="3" spans="1:33" ht="15.75" thickBot="1" x14ac:dyDescent="0.3">
      <c r="K3" t="s">
        <v>49</v>
      </c>
      <c r="L3" t="s">
        <v>51</v>
      </c>
      <c r="M3" t="s">
        <v>52</v>
      </c>
      <c r="N3" t="s">
        <v>53</v>
      </c>
      <c r="O3" t="s">
        <v>54</v>
      </c>
      <c r="P3" t="s">
        <v>55</v>
      </c>
      <c r="Y3" s="27" t="s">
        <v>224</v>
      </c>
      <c r="Z3" t="s">
        <v>26</v>
      </c>
      <c r="AA3" t="s">
        <v>27</v>
      </c>
      <c r="AB3" t="s">
        <v>28</v>
      </c>
      <c r="AF3" t="s">
        <v>29</v>
      </c>
      <c r="AG3" t="s">
        <v>30</v>
      </c>
    </row>
    <row r="4" spans="1:33" ht="15.75" thickBot="1" x14ac:dyDescent="0.3">
      <c r="A4" s="31" t="s">
        <v>3</v>
      </c>
      <c r="B4" s="31"/>
      <c r="C4" s="31"/>
      <c r="D4" s="33"/>
      <c r="E4" s="34"/>
      <c r="F4" s="34"/>
      <c r="G4" s="35"/>
      <c r="K4" t="s">
        <v>37</v>
      </c>
      <c r="L4" t="s">
        <v>56</v>
      </c>
      <c r="M4" t="s">
        <v>67</v>
      </c>
      <c r="N4" t="s">
        <v>67</v>
      </c>
      <c r="O4" t="s">
        <v>67</v>
      </c>
      <c r="P4" t="s">
        <v>68</v>
      </c>
      <c r="Q4" t="s">
        <v>79</v>
      </c>
      <c r="R4" s="2" t="s">
        <v>61</v>
      </c>
      <c r="S4" t="s">
        <v>80</v>
      </c>
      <c r="T4" t="s">
        <v>83</v>
      </c>
      <c r="Y4" s="27" t="s">
        <v>248</v>
      </c>
      <c r="Z4" t="s">
        <v>33</v>
      </c>
      <c r="AA4" t="s">
        <v>34</v>
      </c>
      <c r="AB4" t="s">
        <v>35</v>
      </c>
      <c r="AF4" t="s">
        <v>31</v>
      </c>
      <c r="AG4" t="s">
        <v>32</v>
      </c>
    </row>
    <row r="5" spans="1:33" ht="45.75" thickBot="1" x14ac:dyDescent="0.3">
      <c r="K5" t="s">
        <v>35</v>
      </c>
      <c r="L5" s="4" t="s">
        <v>57</v>
      </c>
      <c r="M5" t="s">
        <v>67</v>
      </c>
      <c r="N5" t="s">
        <v>67</v>
      </c>
      <c r="O5" t="s">
        <v>67</v>
      </c>
      <c r="P5" t="s">
        <v>68</v>
      </c>
      <c r="Q5" t="s">
        <v>82</v>
      </c>
      <c r="S5" t="s">
        <v>85</v>
      </c>
      <c r="T5" t="s">
        <v>84</v>
      </c>
      <c r="V5" s="1"/>
      <c r="Y5" s="27" t="s">
        <v>227</v>
      </c>
      <c r="Z5" t="s">
        <v>50</v>
      </c>
      <c r="AA5" t="s">
        <v>39</v>
      </c>
      <c r="AB5" t="s">
        <v>37</v>
      </c>
      <c r="AF5" t="s">
        <v>36</v>
      </c>
      <c r="AG5" t="s">
        <v>38</v>
      </c>
    </row>
    <row r="6" spans="1:33" ht="15.75" thickBot="1" x14ac:dyDescent="0.3">
      <c r="A6" t="s">
        <v>75</v>
      </c>
      <c r="K6" t="s">
        <v>26</v>
      </c>
      <c r="L6" t="s">
        <v>56</v>
      </c>
      <c r="M6" t="s">
        <v>67</v>
      </c>
      <c r="N6" t="s">
        <v>67</v>
      </c>
      <c r="O6" t="s">
        <v>67</v>
      </c>
      <c r="P6" t="s">
        <v>68</v>
      </c>
      <c r="Q6" t="s">
        <v>87</v>
      </c>
      <c r="T6" t="s">
        <v>88</v>
      </c>
      <c r="Y6" s="27" t="s">
        <v>239</v>
      </c>
      <c r="Z6" t="s">
        <v>40</v>
      </c>
      <c r="AA6" t="s">
        <v>41</v>
      </c>
      <c r="AB6" t="s">
        <v>26</v>
      </c>
      <c r="AF6" t="s">
        <v>42</v>
      </c>
      <c r="AG6" t="s">
        <v>29</v>
      </c>
    </row>
    <row r="7" spans="1:33" ht="15.75" thickBot="1" x14ac:dyDescent="0.3">
      <c r="A7" t="s">
        <v>76</v>
      </c>
      <c r="K7" t="s">
        <v>41</v>
      </c>
      <c r="L7" s="2" t="s">
        <v>61</v>
      </c>
      <c r="M7" t="s">
        <v>58</v>
      </c>
      <c r="N7" t="s">
        <v>67</v>
      </c>
      <c r="O7" t="s">
        <v>67</v>
      </c>
      <c r="P7" t="s">
        <v>69</v>
      </c>
      <c r="Q7" t="s">
        <v>90</v>
      </c>
      <c r="T7" t="s">
        <v>92</v>
      </c>
      <c r="Y7" s="27" t="s">
        <v>232</v>
      </c>
      <c r="Z7" t="s">
        <v>43</v>
      </c>
      <c r="AA7" t="s">
        <v>35</v>
      </c>
      <c r="AB7" t="s">
        <v>44</v>
      </c>
      <c r="AF7" t="s">
        <v>30</v>
      </c>
      <c r="AG7" t="s">
        <v>38</v>
      </c>
    </row>
    <row r="8" spans="1:33" ht="15.75" thickBot="1" x14ac:dyDescent="0.3">
      <c r="K8" t="s">
        <v>27</v>
      </c>
      <c r="L8" s="2" t="s">
        <v>61</v>
      </c>
      <c r="M8" t="s">
        <v>58</v>
      </c>
      <c r="N8" t="s">
        <v>67</v>
      </c>
      <c r="O8" t="s">
        <v>67</v>
      </c>
      <c r="P8" t="s">
        <v>69</v>
      </c>
      <c r="Q8" t="s">
        <v>91</v>
      </c>
      <c r="T8" t="s">
        <v>93</v>
      </c>
      <c r="V8" s="2"/>
      <c r="Y8" s="27" t="s">
        <v>228</v>
      </c>
      <c r="Z8" t="s">
        <v>35</v>
      </c>
      <c r="AA8" t="s">
        <v>45</v>
      </c>
      <c r="AB8" t="s">
        <v>34</v>
      </c>
      <c r="AF8" t="s">
        <v>29</v>
      </c>
      <c r="AG8" t="s">
        <v>36</v>
      </c>
    </row>
    <row r="9" spans="1:33" ht="15.75" thickBot="1" x14ac:dyDescent="0.3">
      <c r="A9" s="16" t="s">
        <v>62</v>
      </c>
      <c r="B9" s="15"/>
      <c r="C9" s="16" t="s">
        <v>63</v>
      </c>
      <c r="D9" s="15"/>
      <c r="E9" s="16" t="s">
        <v>64</v>
      </c>
      <c r="F9" s="16"/>
      <c r="G9" s="16" t="s">
        <v>65</v>
      </c>
      <c r="H9" s="16"/>
      <c r="I9" s="16" t="s">
        <v>66</v>
      </c>
      <c r="K9" t="s">
        <v>34</v>
      </c>
      <c r="L9" s="2" t="s">
        <v>61</v>
      </c>
      <c r="M9" t="s">
        <v>59</v>
      </c>
      <c r="N9" t="s">
        <v>67</v>
      </c>
      <c r="O9" t="s">
        <v>67</v>
      </c>
      <c r="P9" t="s">
        <v>69</v>
      </c>
      <c r="Y9" s="26" t="s">
        <v>221</v>
      </c>
      <c r="Z9" t="s">
        <v>27</v>
      </c>
      <c r="AA9" t="s">
        <v>46</v>
      </c>
      <c r="AB9" t="s">
        <v>26</v>
      </c>
      <c r="AF9" t="s">
        <v>32</v>
      </c>
      <c r="AG9" t="s">
        <v>31</v>
      </c>
    </row>
    <row r="10" spans="1:33" ht="15.75" thickBot="1" x14ac:dyDescent="0.3">
      <c r="K10" t="s">
        <v>44</v>
      </c>
      <c r="L10" s="2" t="s">
        <v>61</v>
      </c>
      <c r="M10" t="s">
        <v>60</v>
      </c>
      <c r="N10" t="s">
        <v>67</v>
      </c>
      <c r="O10" t="s">
        <v>67</v>
      </c>
      <c r="P10" t="s">
        <v>69</v>
      </c>
      <c r="Y10" s="27" t="s">
        <v>223</v>
      </c>
      <c r="Z10" t="s">
        <v>26</v>
      </c>
      <c r="AA10" t="s">
        <v>47</v>
      </c>
      <c r="AB10" t="s">
        <v>44</v>
      </c>
      <c r="AF10" t="s">
        <v>36</v>
      </c>
      <c r="AG10" t="s">
        <v>38</v>
      </c>
    </row>
    <row r="11" spans="1:33" ht="30" customHeight="1" thickBot="1" x14ac:dyDescent="0.3">
      <c r="A11" s="30" t="s">
        <v>78</v>
      </c>
      <c r="B11" s="30"/>
      <c r="C11" s="30"/>
      <c r="D11" s="30"/>
      <c r="E11" s="30"/>
      <c r="F11" s="30"/>
      <c r="G11" s="30"/>
      <c r="H11" s="30"/>
      <c r="I11" s="30"/>
      <c r="J11" s="30"/>
      <c r="K11" t="s">
        <v>50</v>
      </c>
      <c r="L11" s="2" t="s">
        <v>61</v>
      </c>
      <c r="M11" t="s">
        <v>58</v>
      </c>
      <c r="N11" t="s">
        <v>67</v>
      </c>
      <c r="O11" t="s">
        <v>67</v>
      </c>
      <c r="P11" t="s">
        <v>69</v>
      </c>
      <c r="Y11" s="27" t="s">
        <v>237</v>
      </c>
      <c r="Z11" t="s">
        <v>34</v>
      </c>
      <c r="AA11" t="s">
        <v>35</v>
      </c>
      <c r="AB11" t="s">
        <v>39</v>
      </c>
      <c r="AF11" t="s">
        <v>30</v>
      </c>
      <c r="AG11" t="s">
        <v>29</v>
      </c>
    </row>
    <row r="12" spans="1:33" ht="14.25" customHeight="1" thickBot="1" x14ac:dyDescent="0.3">
      <c r="A12" s="30"/>
      <c r="B12" s="30"/>
      <c r="C12" s="30"/>
      <c r="D12" s="30"/>
      <c r="E12" s="30"/>
      <c r="F12" s="30"/>
      <c r="G12" s="30"/>
      <c r="H12" s="4"/>
      <c r="I12" s="4"/>
      <c r="K12" t="s">
        <v>40</v>
      </c>
      <c r="L12" s="2" t="s">
        <v>61</v>
      </c>
      <c r="M12" s="2" t="s">
        <v>61</v>
      </c>
      <c r="N12" t="s">
        <v>58</v>
      </c>
      <c r="O12" t="s">
        <v>67</v>
      </c>
      <c r="P12" t="s">
        <v>70</v>
      </c>
      <c r="Y12" s="27" t="s">
        <v>243</v>
      </c>
      <c r="Z12" t="s">
        <v>26</v>
      </c>
      <c r="AA12" t="s">
        <v>40</v>
      </c>
      <c r="AB12" t="s">
        <v>27</v>
      </c>
      <c r="AF12" t="s">
        <v>36</v>
      </c>
      <c r="AG12" t="s">
        <v>32</v>
      </c>
    </row>
    <row r="13" spans="1:33" ht="31.5" customHeight="1" thickBot="1" x14ac:dyDescent="0.3">
      <c r="A13" s="25"/>
      <c r="B13" s="17"/>
      <c r="C13" s="25"/>
      <c r="D13" s="17"/>
      <c r="E13" s="25"/>
      <c r="F13" s="17"/>
      <c r="G13" s="25"/>
      <c r="H13" s="17"/>
      <c r="I13" s="25"/>
      <c r="K13" t="s">
        <v>39</v>
      </c>
      <c r="L13" s="2" t="s">
        <v>61</v>
      </c>
      <c r="M13" s="2" t="s">
        <v>61</v>
      </c>
      <c r="N13" t="s">
        <v>58</v>
      </c>
      <c r="O13" t="s">
        <v>67</v>
      </c>
      <c r="P13" t="s">
        <v>70</v>
      </c>
      <c r="Y13" s="27" t="s">
        <v>233</v>
      </c>
      <c r="Z13" t="s">
        <v>41</v>
      </c>
      <c r="AA13" t="s">
        <v>35</v>
      </c>
      <c r="AB13" t="s">
        <v>33</v>
      </c>
      <c r="AF13" t="s">
        <v>32</v>
      </c>
      <c r="AG13" t="s">
        <v>31</v>
      </c>
    </row>
    <row r="14" spans="1:33" ht="15.75" customHeight="1" thickBot="1" x14ac:dyDescent="0.3">
      <c r="A14" s="30"/>
      <c r="B14" s="30"/>
      <c r="C14" s="30"/>
      <c r="D14" s="30"/>
      <c r="E14" s="30"/>
      <c r="F14" s="30"/>
      <c r="G14" s="30"/>
      <c r="H14" s="4"/>
      <c r="I14" s="4"/>
      <c r="K14" t="s">
        <v>45</v>
      </c>
      <c r="L14" s="2" t="s">
        <v>61</v>
      </c>
      <c r="M14" s="2" t="s">
        <v>61</v>
      </c>
      <c r="N14" t="s">
        <v>58</v>
      </c>
      <c r="O14" t="s">
        <v>67</v>
      </c>
      <c r="P14" t="s">
        <v>70</v>
      </c>
      <c r="Y14" s="27" t="s">
        <v>244</v>
      </c>
      <c r="Z14" t="s">
        <v>35</v>
      </c>
      <c r="AA14" t="s">
        <v>27</v>
      </c>
      <c r="AB14" t="s">
        <v>28</v>
      </c>
      <c r="AF14" t="s">
        <v>30</v>
      </c>
      <c r="AG14" t="s">
        <v>29</v>
      </c>
    </row>
    <row r="15" spans="1:33" ht="33.75" customHeight="1" thickBot="1" x14ac:dyDescent="0.3">
      <c r="A15" s="18" t="str">
        <f>IF(A13=J4,Q8,L30)</f>
        <v>Wykonaj analizę</v>
      </c>
      <c r="B15" s="15"/>
      <c r="C15" s="18" t="str">
        <f>IF(C13=J4,Q8,L31)</f>
        <v>Wykonaj analizę</v>
      </c>
      <c r="D15" s="15"/>
      <c r="E15" s="18" t="str">
        <f>IF(E13=J4,Q8,L32)</f>
        <v>Wykonaj analizę</v>
      </c>
      <c r="F15" s="15"/>
      <c r="G15" s="18" t="str">
        <f>IF(G13=J4,Q8,L33)</f>
        <v>Wykonaj analizę</v>
      </c>
      <c r="H15" s="15"/>
      <c r="I15" s="18" t="str">
        <f>IF(I13=J4,Q8,L34)</f>
        <v>Wykonaj analizę</v>
      </c>
      <c r="K15" t="s">
        <v>28</v>
      </c>
      <c r="L15" s="2" t="s">
        <v>61</v>
      </c>
      <c r="M15" s="2" t="s">
        <v>61</v>
      </c>
      <c r="N15" t="s">
        <v>58</v>
      </c>
      <c r="O15" t="s">
        <v>67</v>
      </c>
      <c r="P15" t="s">
        <v>70</v>
      </c>
      <c r="Y15" s="27" t="s">
        <v>242</v>
      </c>
      <c r="Z15" t="s">
        <v>34</v>
      </c>
      <c r="AA15" t="s">
        <v>43</v>
      </c>
      <c r="AB15" t="s">
        <v>26</v>
      </c>
      <c r="AF15" t="s">
        <v>38</v>
      </c>
      <c r="AG15" t="s">
        <v>31</v>
      </c>
    </row>
    <row r="16" spans="1:33" ht="15.75" thickBot="1" x14ac:dyDescent="0.3">
      <c r="A16" s="15"/>
      <c r="B16" s="15"/>
      <c r="C16" s="15"/>
      <c r="E16" s="15"/>
      <c r="F16" s="15"/>
      <c r="G16" s="15"/>
      <c r="H16" s="15"/>
      <c r="I16" s="15"/>
      <c r="K16" t="s">
        <v>46</v>
      </c>
      <c r="L16" s="2" t="s">
        <v>61</v>
      </c>
      <c r="M16" s="2" t="s">
        <v>61</v>
      </c>
      <c r="N16" t="s">
        <v>56</v>
      </c>
      <c r="O16" t="s">
        <v>67</v>
      </c>
      <c r="P16" t="s">
        <v>70</v>
      </c>
      <c r="Y16" s="27" t="s">
        <v>241</v>
      </c>
      <c r="Z16" t="s">
        <v>35</v>
      </c>
      <c r="AA16" t="s">
        <v>27</v>
      </c>
      <c r="AB16" t="s">
        <v>40</v>
      </c>
      <c r="AF16" t="s">
        <v>48</v>
      </c>
      <c r="AG16" t="s">
        <v>36</v>
      </c>
    </row>
    <row r="17" spans="1:33" ht="24.75" thickBot="1" x14ac:dyDescent="0.3">
      <c r="A17" s="19" t="str">
        <f>IF(A15=R4,S4,IF(A15=Q8,Q8,T4))</f>
        <v>Wykonaj analizę</v>
      </c>
      <c r="B17" s="15"/>
      <c r="C17" s="19" t="str">
        <f>IF(C15=R4,S4,IF(C15=Q8,Q8,T4))</f>
        <v>Wykonaj analizę</v>
      </c>
      <c r="E17" s="19" t="str">
        <f>IF(E15=R4,S4,IF(E15=Q8,Q8,T4))</f>
        <v>Wykonaj analizę</v>
      </c>
      <c r="F17" s="15"/>
      <c r="G17" s="19" t="str">
        <f>IF(G15=R4,S4,IF(G15=Q8,Q8,T4))</f>
        <v>Wykonaj analizę</v>
      </c>
      <c r="H17" s="15"/>
      <c r="I17" s="19" t="str">
        <f>IF(I15=R4,S4,IF(I15=Q8,Q8,T4))</f>
        <v>Wykonaj analizę</v>
      </c>
      <c r="K17" t="s">
        <v>47</v>
      </c>
      <c r="L17" s="2" t="s">
        <v>61</v>
      </c>
      <c r="M17" s="2" t="s">
        <v>61</v>
      </c>
      <c r="N17" t="s">
        <v>56</v>
      </c>
      <c r="O17" t="s">
        <v>67</v>
      </c>
      <c r="P17" t="s">
        <v>70</v>
      </c>
      <c r="Y17" s="27" t="s">
        <v>226</v>
      </c>
      <c r="Z17" t="s">
        <v>26</v>
      </c>
      <c r="AA17" t="s">
        <v>46</v>
      </c>
      <c r="AB17" t="s">
        <v>50</v>
      </c>
      <c r="AF17" t="s">
        <v>42</v>
      </c>
      <c r="AG17" t="s">
        <v>32</v>
      </c>
    </row>
    <row r="18" spans="1:33" ht="15.75" thickBot="1" x14ac:dyDescent="0.3">
      <c r="K18" t="s">
        <v>43</v>
      </c>
      <c r="L18" s="2" t="s">
        <v>61</v>
      </c>
      <c r="M18" s="2" t="s">
        <v>61</v>
      </c>
      <c r="N18" t="s">
        <v>74</v>
      </c>
      <c r="O18" t="s">
        <v>67</v>
      </c>
      <c r="P18" t="s">
        <v>70</v>
      </c>
      <c r="Y18" s="27" t="s">
        <v>222</v>
      </c>
      <c r="Z18" t="s">
        <v>39</v>
      </c>
      <c r="AA18" t="s">
        <v>27</v>
      </c>
      <c r="AB18" t="s">
        <v>33</v>
      </c>
      <c r="AF18" t="s">
        <v>30</v>
      </c>
      <c r="AG18" t="s">
        <v>38</v>
      </c>
    </row>
    <row r="19" spans="1:33" ht="32.25" customHeight="1" thickBot="1" x14ac:dyDescent="0.3">
      <c r="A19" s="30" t="s">
        <v>81</v>
      </c>
      <c r="B19" s="30"/>
      <c r="C19" s="30"/>
      <c r="D19" s="30"/>
      <c r="E19" s="30"/>
      <c r="F19" s="30"/>
      <c r="G19" s="30"/>
      <c r="H19" s="30"/>
      <c r="I19" s="30"/>
      <c r="K19" t="s">
        <v>33</v>
      </c>
      <c r="L19" s="2" t="s">
        <v>61</v>
      </c>
      <c r="M19" s="2" t="s">
        <v>61</v>
      </c>
      <c r="N19" t="s">
        <v>73</v>
      </c>
      <c r="O19" t="s">
        <v>67</v>
      </c>
      <c r="P19" t="s">
        <v>70</v>
      </c>
      <c r="Y19" s="27" t="s">
        <v>225</v>
      </c>
      <c r="Z19" t="s">
        <v>28</v>
      </c>
      <c r="AA19" t="s">
        <v>35</v>
      </c>
      <c r="AB19" t="s">
        <v>41</v>
      </c>
      <c r="AF19" t="s">
        <v>36</v>
      </c>
      <c r="AG19" t="s">
        <v>42</v>
      </c>
    </row>
    <row r="20" spans="1:33" ht="15.75" thickBot="1" x14ac:dyDescent="0.3">
      <c r="A20" s="31"/>
      <c r="B20" s="31"/>
      <c r="C20" s="31"/>
      <c r="E20" s="31"/>
      <c r="F20" s="31"/>
      <c r="G20" s="31"/>
      <c r="H20" s="3"/>
      <c r="I20" s="3"/>
      <c r="K20" t="s">
        <v>32</v>
      </c>
      <c r="L20" s="2" t="s">
        <v>61</v>
      </c>
      <c r="M20" s="2" t="s">
        <v>61</v>
      </c>
      <c r="N20" s="2" t="s">
        <v>61</v>
      </c>
      <c r="O20" t="s">
        <v>56</v>
      </c>
      <c r="P20" t="s">
        <v>71</v>
      </c>
      <c r="Y20" s="27" t="s">
        <v>229</v>
      </c>
      <c r="Z20" t="s">
        <v>39</v>
      </c>
      <c r="AA20" t="s">
        <v>50</v>
      </c>
      <c r="AB20" t="s">
        <v>26</v>
      </c>
      <c r="AF20" t="s">
        <v>31</v>
      </c>
      <c r="AG20" t="s">
        <v>38</v>
      </c>
    </row>
    <row r="21" spans="1:33" ht="36.75" customHeight="1" thickBot="1" x14ac:dyDescent="0.3">
      <c r="A21" s="7"/>
      <c r="C21" s="7"/>
      <c r="E21" s="7"/>
      <c r="G21" s="7"/>
      <c r="I21" s="7"/>
      <c r="K21" t="s">
        <v>29</v>
      </c>
      <c r="L21" s="2" t="s">
        <v>61</v>
      </c>
      <c r="M21" s="2" t="s">
        <v>61</v>
      </c>
      <c r="N21" s="2" t="s">
        <v>61</v>
      </c>
      <c r="O21" t="s">
        <v>56</v>
      </c>
      <c r="P21" t="s">
        <v>71</v>
      </c>
      <c r="Y21" s="27" t="s">
        <v>230</v>
      </c>
      <c r="Z21" t="s">
        <v>26</v>
      </c>
      <c r="AA21" t="s">
        <v>27</v>
      </c>
      <c r="AB21" t="s">
        <v>28</v>
      </c>
      <c r="AF21" t="s">
        <v>29</v>
      </c>
      <c r="AG21" t="s">
        <v>30</v>
      </c>
    </row>
    <row r="22" spans="1:33" ht="15.75" thickBot="1" x14ac:dyDescent="0.3">
      <c r="A22" s="3"/>
      <c r="K22" t="s">
        <v>38</v>
      </c>
      <c r="L22" s="2" t="s">
        <v>61</v>
      </c>
      <c r="M22" s="2" t="s">
        <v>61</v>
      </c>
      <c r="N22" s="2" t="s">
        <v>61</v>
      </c>
      <c r="O22" t="s">
        <v>56</v>
      </c>
      <c r="P22" t="s">
        <v>71</v>
      </c>
      <c r="Y22" s="27" t="s">
        <v>236</v>
      </c>
      <c r="Z22" t="s">
        <v>50</v>
      </c>
      <c r="AA22" t="s">
        <v>39</v>
      </c>
      <c r="AB22" t="s">
        <v>37</v>
      </c>
      <c r="AF22" t="s">
        <v>36</v>
      </c>
      <c r="AG22" t="s">
        <v>38</v>
      </c>
    </row>
    <row r="23" spans="1:33" ht="39.75" customHeight="1" thickBot="1" x14ac:dyDescent="0.3">
      <c r="A23" s="18" t="str">
        <f>IF(A21=J4,Q8,M30)</f>
        <v>Wykonaj analizę</v>
      </c>
      <c r="B23" s="20"/>
      <c r="C23" s="18" t="str">
        <f>IF(C21=J4,Q8,M31)</f>
        <v>Wykonaj analizę</v>
      </c>
      <c r="D23" s="20"/>
      <c r="E23" s="18" t="str">
        <f>IF(E21=J4,Q8,M32)</f>
        <v>Wykonaj analizę</v>
      </c>
      <c r="F23" s="20"/>
      <c r="G23" s="18" t="str">
        <f>IF(G21=J4,Q8,M33)</f>
        <v>Wykonaj analizę</v>
      </c>
      <c r="I23" s="18" t="str">
        <f>IF(I21=J4,Q8,M34)</f>
        <v>Wykonaj analizę</v>
      </c>
      <c r="K23" t="s">
        <v>42</v>
      </c>
      <c r="L23" s="2" t="s">
        <v>61</v>
      </c>
      <c r="M23" s="2" t="s">
        <v>61</v>
      </c>
      <c r="N23" s="2" t="s">
        <v>61</v>
      </c>
      <c r="O23" s="2" t="s">
        <v>61</v>
      </c>
      <c r="P23" t="s">
        <v>72</v>
      </c>
      <c r="Y23" s="27" t="s">
        <v>231</v>
      </c>
      <c r="Z23" t="s">
        <v>43</v>
      </c>
      <c r="AA23" t="s">
        <v>35</v>
      </c>
      <c r="AB23" t="s">
        <v>44</v>
      </c>
      <c r="AF23" t="s">
        <v>30</v>
      </c>
      <c r="AG23" t="s">
        <v>38</v>
      </c>
    </row>
    <row r="24" spans="1:33" ht="15.75" thickBot="1" x14ac:dyDescent="0.3">
      <c r="K24" t="s">
        <v>31</v>
      </c>
      <c r="L24" s="2" t="s">
        <v>61</v>
      </c>
      <c r="M24" s="2" t="s">
        <v>61</v>
      </c>
      <c r="N24" s="2" t="s">
        <v>61</v>
      </c>
      <c r="O24" s="2" t="s">
        <v>61</v>
      </c>
      <c r="P24" t="s">
        <v>72</v>
      </c>
      <c r="Y24" s="27" t="s">
        <v>240</v>
      </c>
      <c r="Z24" t="s">
        <v>27</v>
      </c>
      <c r="AA24" t="s">
        <v>46</v>
      </c>
      <c r="AB24" t="s">
        <v>26</v>
      </c>
      <c r="AF24" t="s">
        <v>32</v>
      </c>
      <c r="AG24" t="s">
        <v>31</v>
      </c>
    </row>
    <row r="25" spans="1:33" ht="80.25" customHeight="1" thickBot="1" x14ac:dyDescent="0.3">
      <c r="A25" s="19" t="str">
        <f>IF(A23=M4,S5,IF(A23=Q8,Q8,IF(A23=R4,S4,T5)))</f>
        <v>Wykonaj analizę</v>
      </c>
      <c r="B25" s="21"/>
      <c r="C25" s="19" t="str">
        <f>IF(C23=M4,S5,IF(C23=Q8,Q8,IF(C23=R4,S4,T5)))</f>
        <v>Wykonaj analizę</v>
      </c>
      <c r="D25" s="19"/>
      <c r="E25" s="19" t="str">
        <f>IF(E23=M4,S5,IF(E23=Q8,Q8,IF(E23=R4,S4,T5)))</f>
        <v>Wykonaj analizę</v>
      </c>
      <c r="F25" s="21"/>
      <c r="G25" s="19" t="str">
        <f>IF(G23=M4,S5,IF(G23=Q8,Q8,IF(G23=R4,S4,T5)))</f>
        <v>Wykonaj analizę</v>
      </c>
      <c r="H25" s="21"/>
      <c r="I25" s="19" t="str">
        <f>IF(I23=M4,S5,IF(I23=Q8,Q8,IF(I23=R4,S4,T5)))</f>
        <v>Wykonaj analizę</v>
      </c>
      <c r="K25" t="s">
        <v>30</v>
      </c>
      <c r="L25" s="2" t="s">
        <v>61</v>
      </c>
      <c r="M25" s="2" t="s">
        <v>61</v>
      </c>
      <c r="N25" s="2" t="s">
        <v>61</v>
      </c>
      <c r="O25" s="2" t="s">
        <v>61</v>
      </c>
      <c r="P25" t="s">
        <v>72</v>
      </c>
      <c r="Y25" s="27" t="s">
        <v>246</v>
      </c>
      <c r="Z25" t="s">
        <v>34</v>
      </c>
      <c r="AA25" t="s">
        <v>35</v>
      </c>
      <c r="AB25" t="s">
        <v>39</v>
      </c>
      <c r="AF25" t="s">
        <v>30</v>
      </c>
      <c r="AG25" t="s">
        <v>29</v>
      </c>
    </row>
    <row r="26" spans="1:33" ht="15.75" thickBot="1" x14ac:dyDescent="0.3">
      <c r="A26" s="21"/>
      <c r="B26" s="21"/>
      <c r="C26" s="21"/>
      <c r="D26" s="19"/>
      <c r="E26" s="21"/>
      <c r="F26" s="21"/>
      <c r="G26" s="21"/>
      <c r="H26" s="21"/>
      <c r="I26" s="21"/>
      <c r="K26" t="s">
        <v>36</v>
      </c>
      <c r="L26" s="2" t="s">
        <v>61</v>
      </c>
      <c r="M26" s="2" t="s">
        <v>61</v>
      </c>
      <c r="N26" s="2" t="s">
        <v>61</v>
      </c>
      <c r="O26" s="2" t="s">
        <v>61</v>
      </c>
      <c r="P26" t="s">
        <v>72</v>
      </c>
      <c r="Y26" s="27" t="s">
        <v>247</v>
      </c>
      <c r="Z26" t="s">
        <v>41</v>
      </c>
      <c r="AA26" t="s">
        <v>35</v>
      </c>
      <c r="AB26" t="s">
        <v>33</v>
      </c>
      <c r="AF26" t="s">
        <v>32</v>
      </c>
      <c r="AG26" t="s">
        <v>31</v>
      </c>
    </row>
    <row r="27" spans="1:33" ht="36" customHeight="1" thickBot="1" x14ac:dyDescent="0.3">
      <c r="A27" s="30" t="s">
        <v>86</v>
      </c>
      <c r="B27" s="30"/>
      <c r="C27" s="30"/>
      <c r="D27" s="30"/>
      <c r="E27" s="30"/>
      <c r="F27" s="30"/>
      <c r="G27" s="30"/>
      <c r="H27" s="30"/>
      <c r="I27" s="30"/>
      <c r="J27" s="30"/>
      <c r="Y27" s="27" t="s">
        <v>234</v>
      </c>
      <c r="Z27" t="s">
        <v>34</v>
      </c>
      <c r="AA27" t="s">
        <v>43</v>
      </c>
      <c r="AB27" t="s">
        <v>26</v>
      </c>
      <c r="AF27" t="s">
        <v>38</v>
      </c>
      <c r="AG27" t="s">
        <v>31</v>
      </c>
    </row>
    <row r="28" spans="1:33" ht="15.75" thickBot="1" x14ac:dyDescent="0.3">
      <c r="A28" s="16"/>
      <c r="B28" s="16"/>
      <c r="C28" s="16"/>
      <c r="E28" s="16"/>
      <c r="F28" s="16"/>
      <c r="G28" s="16"/>
      <c r="H28" s="16"/>
      <c r="I28" s="16"/>
      <c r="Y28" s="27" t="s">
        <v>235</v>
      </c>
      <c r="Z28" t="s">
        <v>26</v>
      </c>
      <c r="AA28" t="s">
        <v>46</v>
      </c>
      <c r="AB28" t="s">
        <v>50</v>
      </c>
      <c r="AF28" t="s">
        <v>42</v>
      </c>
      <c r="AG28" t="s">
        <v>32</v>
      </c>
    </row>
    <row r="29" spans="1:33" ht="54.75" customHeight="1" thickBot="1" x14ac:dyDescent="0.3">
      <c r="A29" s="7"/>
      <c r="B29" s="16"/>
      <c r="C29" s="7"/>
      <c r="E29" s="7"/>
      <c r="F29" s="16"/>
      <c r="G29" s="7"/>
      <c r="H29" s="16"/>
      <c r="I29" s="7"/>
      <c r="K29" s="3" t="s">
        <v>77</v>
      </c>
      <c r="Y29" s="27" t="s">
        <v>238</v>
      </c>
      <c r="Z29" t="s">
        <v>28</v>
      </c>
      <c r="AA29" t="s">
        <v>35</v>
      </c>
      <c r="AB29" t="s">
        <v>41</v>
      </c>
      <c r="AF29" t="s">
        <v>36</v>
      </c>
      <c r="AG29" t="s">
        <v>42</v>
      </c>
    </row>
    <row r="30" spans="1:33" ht="15.75" thickBot="1" x14ac:dyDescent="0.3">
      <c r="K30" t="e">
        <f>VLOOKUP(D4,Y3:AD20,2,0)</f>
        <v>#N/A</v>
      </c>
      <c r="L30" t="e">
        <f>VLOOKUP(K30,K4:P26,2,0)</f>
        <v>#N/A</v>
      </c>
      <c r="M30" t="e">
        <f>VLOOKUP(K30,K4:P26,3,0)</f>
        <v>#N/A</v>
      </c>
      <c r="N30" t="e">
        <f>VLOOKUP(K30,K4:P26,4,0)</f>
        <v>#N/A</v>
      </c>
      <c r="O30" t="e">
        <f>VLOOKUP(K30,K4:P26,5,0)</f>
        <v>#N/A</v>
      </c>
      <c r="P30" t="e">
        <f>VLOOKUP(K30,K4:P26,6,0)</f>
        <v>#N/A</v>
      </c>
      <c r="Y30" s="27" t="s">
        <v>245</v>
      </c>
      <c r="Z30" t="s">
        <v>26</v>
      </c>
      <c r="AA30" t="s">
        <v>27</v>
      </c>
      <c r="AB30" t="s">
        <v>28</v>
      </c>
      <c r="AF30" t="s">
        <v>29</v>
      </c>
      <c r="AG30" t="s">
        <v>30</v>
      </c>
    </row>
    <row r="31" spans="1:33" ht="43.5" customHeight="1" x14ac:dyDescent="0.25">
      <c r="A31" s="18" t="str">
        <f>IF(A29=J4,Q8,N30)</f>
        <v>Wykonaj analizę</v>
      </c>
      <c r="B31" s="22"/>
      <c r="C31" s="18" t="str">
        <f>IF(C29=J4,Q8,N31)</f>
        <v>Wykonaj analizę</v>
      </c>
      <c r="D31" s="19"/>
      <c r="E31" s="18" t="str">
        <f>IF(E29=J4,Q8,N32)</f>
        <v>Wykonaj analizę</v>
      </c>
      <c r="F31" s="19"/>
      <c r="G31" s="18" t="str">
        <f>IF(G29=J4,Q8,N33)</f>
        <v>Wykonaj analizę</v>
      </c>
      <c r="H31" s="19"/>
      <c r="I31" s="18" t="str">
        <f>IF(I29=J4,Q8,N34)</f>
        <v>Wykonaj analizę</v>
      </c>
      <c r="J31" s="20"/>
      <c r="K31" t="e">
        <f>VLOOKUP(D4,Y3:AD20,3,0)</f>
        <v>#N/A</v>
      </c>
      <c r="L31" t="e">
        <f>VLOOKUP(K31,K4:P26,2,0)</f>
        <v>#N/A</v>
      </c>
      <c r="M31" t="e">
        <f>VLOOKUP(K31,K4:P26,3,0)</f>
        <v>#N/A</v>
      </c>
      <c r="N31" t="e">
        <f>VLOOKUP(K31,K4:P26,4,0)</f>
        <v>#N/A</v>
      </c>
      <c r="O31" t="e">
        <f>VLOOKUP(K31,K4:P26,5,0)</f>
        <v>#N/A</v>
      </c>
      <c r="P31" t="e">
        <f>VLOOKUP(K31,K4:P26,6,0)</f>
        <v>#N/A</v>
      </c>
    </row>
    <row r="32" spans="1:33" x14ac:dyDescent="0.25">
      <c r="K32" t="e">
        <f>VLOOKUP(D4,Y3:AD20,4,0)</f>
        <v>#N/A</v>
      </c>
      <c r="L32" t="e">
        <f>VLOOKUP(K32,K4:P26,2,0)</f>
        <v>#N/A</v>
      </c>
      <c r="M32" t="e">
        <f>VLOOKUP(K32,K4:P26,3,0)</f>
        <v>#N/A</v>
      </c>
      <c r="N32" t="e">
        <f>VLOOKUP(K32,K4:P26,4,0)</f>
        <v>#N/A</v>
      </c>
      <c r="O32" t="e">
        <f>VLOOKUP(K32,K4:P26,5,0)</f>
        <v>#N/A</v>
      </c>
      <c r="P32" t="e">
        <f>VLOOKUP(K32,K4:P26,6,0)</f>
        <v>#N/A</v>
      </c>
    </row>
    <row r="33" spans="1:16" ht="87.75" customHeight="1" x14ac:dyDescent="0.25">
      <c r="A33" s="19" t="str">
        <f>IF(A31=M4,S5,IF(A31=Q8,Q8,IF(A31=R4,S4,T6)))</f>
        <v>Wykonaj analizę</v>
      </c>
      <c r="B33" s="20"/>
      <c r="C33" s="19" t="str">
        <f>IF(C31=M4,S5,IF(C31=Q8,Q8,IF(C31=R4,S4,T6)))</f>
        <v>Wykonaj analizę</v>
      </c>
      <c r="D33" s="20"/>
      <c r="E33" s="19" t="str">
        <f>IF(E31=M4,S5,IF(E31=Q8,Q8,IF(E31=R4,S4,T6)))</f>
        <v>Wykonaj analizę</v>
      </c>
      <c r="F33" s="20"/>
      <c r="G33" s="19" t="str">
        <f>IF(G31=M4,S5,IF(G31=Q8,Q8,IF(G31=R4,S4,T6)))</f>
        <v>Wykonaj analizę</v>
      </c>
      <c r="H33" s="20"/>
      <c r="I33" s="19" t="str">
        <f>IF(I31=M4,S5,IF(I31=Q8,Q8,IF(I31=R4,S4,T6)))</f>
        <v>Wykonaj analizę</v>
      </c>
      <c r="J33" s="20"/>
      <c r="K33" t="e">
        <f>VLOOKUP(D4,Y3:AD20,5,0)</f>
        <v>#N/A</v>
      </c>
      <c r="L33" t="e">
        <f>VLOOKUP(K33,K4:P26,2,0)</f>
        <v>#N/A</v>
      </c>
      <c r="M33" t="e">
        <f>VLOOKUP(K33,K4:P26,3,0)</f>
        <v>#N/A</v>
      </c>
      <c r="N33" t="e">
        <f>VLOOKUP(K33,K4:P26,4,0)</f>
        <v>#N/A</v>
      </c>
      <c r="O33" t="e">
        <f>VLOOKUP(K33,K4:P26,5,0)</f>
        <v>#N/A</v>
      </c>
      <c r="P33" t="e">
        <f>VLOOKUP(K33,K4:P26,6,0)</f>
        <v>#N/A</v>
      </c>
    </row>
    <row r="34" spans="1:16" ht="13.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t="e">
        <f>VLOOKUP(D4,Y3:AD20,6,0)</f>
        <v>#N/A</v>
      </c>
      <c r="L34" t="e">
        <f>VLOOKUP(K34,K4:P26,2,0)</f>
        <v>#N/A</v>
      </c>
      <c r="M34" t="e">
        <f>VLOOKUP(K34,K4:P26,3,0)</f>
        <v>#N/A</v>
      </c>
      <c r="N34" t="e">
        <f>VLOOKUP(K34,K4:P26,4,0)</f>
        <v>#N/A</v>
      </c>
      <c r="O34" t="e">
        <f>VLOOKUP(K34,K4:P26,5,0)</f>
        <v>#N/A</v>
      </c>
      <c r="P34" t="e">
        <f>VLOOKUP(K34,K4:P26,6,0)</f>
        <v>#N/A</v>
      </c>
    </row>
    <row r="35" spans="1:16" ht="30" customHeight="1" x14ac:dyDescent="0.25">
      <c r="A35" s="30" t="s">
        <v>89</v>
      </c>
      <c r="B35" s="30"/>
      <c r="C35" s="30"/>
      <c r="D35" s="30"/>
      <c r="E35" s="30"/>
      <c r="F35" s="30"/>
      <c r="G35" s="30"/>
      <c r="H35" s="30"/>
      <c r="I35" s="30"/>
      <c r="J35" s="30"/>
    </row>
    <row r="37" spans="1:16" ht="48" customHeight="1" x14ac:dyDescent="0.25">
      <c r="A37" s="7"/>
      <c r="B37" s="23"/>
      <c r="C37" s="7"/>
      <c r="D37" s="4"/>
      <c r="E37" s="7"/>
      <c r="F37" s="23"/>
      <c r="G37" s="7"/>
      <c r="H37" s="23"/>
      <c r="I37" s="7"/>
      <c r="J37" s="4"/>
    </row>
    <row r="38" spans="1:16" x14ac:dyDescent="0.25">
      <c r="A38" s="23"/>
      <c r="B38" s="23"/>
      <c r="C38" s="23"/>
      <c r="D38" s="4"/>
      <c r="E38" s="23"/>
      <c r="F38" s="23"/>
      <c r="G38" s="23"/>
      <c r="H38" s="23"/>
      <c r="I38" s="23"/>
      <c r="J38" s="4"/>
    </row>
    <row r="39" spans="1:16" ht="47.25" customHeight="1" x14ac:dyDescent="0.25">
      <c r="A39" s="18" t="str">
        <f>IF(A37=J4,Q8,O30)</f>
        <v>Wykonaj analizę</v>
      </c>
      <c r="C39" s="18" t="str">
        <f>IF(C37=J4,Q8,O31)</f>
        <v>Wykonaj analizę</v>
      </c>
      <c r="E39" s="18" t="str">
        <f>IF(E37=J4,Q8,O32)</f>
        <v>Wykonaj analizę</v>
      </c>
      <c r="G39" s="18" t="str">
        <f>IF(G37=J4,Q8,O33)</f>
        <v>Wykonaj analizę</v>
      </c>
      <c r="I39" s="18" t="str">
        <f>IF(I37=J4,Q8,O34)</f>
        <v>Wykonaj analizę</v>
      </c>
    </row>
    <row r="40" spans="1:16" ht="14.45" customHeight="1" x14ac:dyDescent="0.25">
      <c r="A40" s="23"/>
      <c r="B40" s="23"/>
      <c r="C40" s="23"/>
      <c r="D40" s="4"/>
      <c r="E40" s="23"/>
      <c r="F40" s="23"/>
      <c r="G40" s="23"/>
      <c r="H40" s="23"/>
      <c r="I40" s="23"/>
    </row>
    <row r="41" spans="1:16" ht="107.25" customHeight="1" x14ac:dyDescent="0.25">
      <c r="A41" s="19" t="str">
        <f>IF(A39=O4,S5,IF(A39=Q8,Q8,IF(A39=J4,Q8,IF(A39=L7,T8,T7))))</f>
        <v>Wykonaj analizę</v>
      </c>
      <c r="B41" s="23"/>
      <c r="C41" s="19" t="str">
        <f>IF(C39=O4,S5,IF(C39=Q8,Q8,IF(C39=J4,Q8,IF(C39=L7,T8,T7))))</f>
        <v>Wykonaj analizę</v>
      </c>
      <c r="D41" s="4"/>
      <c r="E41" s="19" t="str">
        <f>IF(E39=O4,S5,IF(E39=Q8,Q8,IF(E39=J4,Q8,IF(E39=L7,T8,T7))))</f>
        <v>Wykonaj analizę</v>
      </c>
      <c r="F41" s="23"/>
      <c r="G41" s="19" t="str">
        <f>IF(G39=O4,S5,IF(G39=Q8,Q8,IF(G39=J4,Q8,IF(G39=L7,T8,T7))))</f>
        <v>Wykonaj analizę</v>
      </c>
      <c r="H41" s="23"/>
      <c r="I41" s="19" t="str">
        <f>IF(I39=O4,S5,IF(I39=Q8,Q8,IF(I39=J4,Q8,IF(I39=L7,T8,T7))))</f>
        <v>Wykonaj analizę</v>
      </c>
    </row>
    <row r="42" spans="1:16" ht="64.5" customHeight="1" x14ac:dyDescent="0.25"/>
    <row r="43" spans="1:16" x14ac:dyDescent="0.25">
      <c r="A43" s="36"/>
      <c r="B43" s="36"/>
      <c r="C43" s="36"/>
      <c r="E43" s="36"/>
      <c r="F43" s="36"/>
      <c r="G43" s="36"/>
      <c r="H43" s="23"/>
      <c r="I43" s="23"/>
    </row>
    <row r="45" spans="1:16" x14ac:dyDescent="0.25">
      <c r="A45" s="3"/>
    </row>
    <row r="46" spans="1:16" ht="95.1" customHeight="1" x14ac:dyDescent="0.25">
      <c r="A46" s="30"/>
      <c r="B46" s="30"/>
      <c r="C46" s="30"/>
      <c r="D46" s="30"/>
      <c r="E46" s="30"/>
      <c r="F46" s="30"/>
      <c r="G46" s="30"/>
      <c r="H46" s="4"/>
      <c r="I46" s="4"/>
    </row>
    <row r="47" spans="1:16" ht="90" customHeight="1" x14ac:dyDescent="0.25">
      <c r="A47" s="30"/>
      <c r="B47" s="30"/>
      <c r="C47" s="30"/>
      <c r="D47" s="30"/>
      <c r="E47" s="30"/>
      <c r="F47" s="30"/>
      <c r="G47" s="30"/>
      <c r="H47" s="4"/>
      <c r="I47" s="4"/>
    </row>
    <row r="48" spans="1:16" ht="90.6" customHeight="1" x14ac:dyDescent="0.25">
      <c r="A48" s="30"/>
      <c r="B48" s="30"/>
      <c r="C48" s="30"/>
      <c r="D48" s="30"/>
      <c r="E48" s="30"/>
      <c r="F48" s="30"/>
      <c r="G48" s="30"/>
      <c r="H48" s="4"/>
      <c r="I48" s="4"/>
    </row>
    <row r="50" spans="1:9" x14ac:dyDescent="0.25">
      <c r="A50" s="36"/>
      <c r="B50" s="36"/>
      <c r="C50" s="36"/>
      <c r="E50" s="36"/>
      <c r="F50" s="36"/>
      <c r="G50" s="36"/>
      <c r="H50" s="23"/>
      <c r="I50" s="23"/>
    </row>
    <row r="52" spans="1:9" x14ac:dyDescent="0.25">
      <c r="A52" s="37"/>
      <c r="B52" s="37"/>
      <c r="C52" s="37"/>
      <c r="D52" s="37"/>
      <c r="E52" s="37"/>
      <c r="F52" s="37"/>
      <c r="G52" s="37"/>
      <c r="H52" s="24"/>
      <c r="I52" s="24"/>
    </row>
    <row r="53" spans="1:9" ht="195.6" customHeight="1" x14ac:dyDescent="0.25">
      <c r="A53" s="30"/>
      <c r="B53" s="30"/>
      <c r="C53" s="30"/>
      <c r="D53" s="30"/>
      <c r="E53" s="30"/>
      <c r="F53" s="30"/>
      <c r="G53" s="30"/>
      <c r="H53" s="4"/>
      <c r="I53" s="4"/>
    </row>
  </sheetData>
  <sheetProtection algorithmName="SHA-512" hashValue="RA1L77lLQ/bQ8f6adFsIMsT7JMXVHNUFc73IJU4CPgQq7kXnp0xlmkcvLDPdBfe4UNuH7TX7sJu68aJTzIF8LA==" saltValue="xM+p6j9xSem+tm7yaMjpRQ==" spinCount="100000" sheet="1" objects="1" scenarios="1"/>
  <dataConsolidate/>
  <mergeCells count="20">
    <mergeCell ref="A50:C50"/>
    <mergeCell ref="E50:G50"/>
    <mergeCell ref="A52:G52"/>
    <mergeCell ref="A53:G53"/>
    <mergeCell ref="A43:C43"/>
    <mergeCell ref="E43:G43"/>
    <mergeCell ref="A46:G46"/>
    <mergeCell ref="A47:G47"/>
    <mergeCell ref="A48:G48"/>
    <mergeCell ref="A35:J35"/>
    <mergeCell ref="A20:C20"/>
    <mergeCell ref="E20:G20"/>
    <mergeCell ref="A27:J27"/>
    <mergeCell ref="A1:J2"/>
    <mergeCell ref="A4:C4"/>
    <mergeCell ref="D4:G4"/>
    <mergeCell ref="A12:G12"/>
    <mergeCell ref="A14:G14"/>
    <mergeCell ref="A11:J11"/>
    <mergeCell ref="A19:I19"/>
  </mergeCells>
  <conditionalFormatting sqref="A15">
    <cfRule type="cellIs" dxfId="269" priority="227" operator="equal">
      <formula>$L$5</formula>
    </cfRule>
    <cfRule type="cellIs" dxfId="268" priority="228" operator="equal">
      <formula>$L$4</formula>
    </cfRule>
    <cfRule type="cellIs" dxfId="267" priority="229" operator="equal">
      <formula>"-"</formula>
    </cfRule>
  </conditionalFormatting>
  <conditionalFormatting sqref="A23">
    <cfRule type="cellIs" dxfId="266" priority="115" operator="equal">
      <formula>$R$4</formula>
    </cfRule>
    <cfRule type="cellIs" dxfId="265" priority="114" operator="equal">
      <formula>$M$7</formula>
    </cfRule>
    <cfRule type="cellIs" dxfId="264" priority="113" operator="equal">
      <formula>$M$9</formula>
    </cfRule>
    <cfRule type="cellIs" dxfId="263" priority="112" operator="equal">
      <formula>$M$10</formula>
    </cfRule>
    <cfRule type="cellIs" dxfId="262" priority="111" operator="equal">
      <formula>$M$4</formula>
    </cfRule>
  </conditionalFormatting>
  <conditionalFormatting sqref="A31">
    <cfRule type="cellIs" dxfId="261" priority="64" operator="equal">
      <formula>$N$16</formula>
    </cfRule>
  </conditionalFormatting>
  <conditionalFormatting sqref="A39">
    <cfRule type="cellIs" dxfId="260" priority="34" operator="equal">
      <formula>$M$7</formula>
    </cfRule>
    <cfRule type="cellIs" dxfId="259" priority="35" operator="equal">
      <formula>$R$4</formula>
    </cfRule>
    <cfRule type="cellIs" dxfId="258" priority="31" operator="equal">
      <formula>$M$4</formula>
    </cfRule>
    <cfRule type="cellIs" dxfId="257" priority="29" operator="equal">
      <formula>$N$16</formula>
    </cfRule>
    <cfRule type="cellIs" dxfId="256" priority="30" operator="equal">
      <formula>$N$19</formula>
    </cfRule>
    <cfRule type="cellIs" dxfId="255" priority="32" operator="equal">
      <formula>$N$18</formula>
    </cfRule>
    <cfRule type="cellIs" dxfId="254" priority="33" operator="equal">
      <formula>$M$9</formula>
    </cfRule>
  </conditionalFormatting>
  <conditionalFormatting sqref="A31:B31">
    <cfRule type="cellIs" dxfId="253" priority="145" operator="equal">
      <formula>$R$4</formula>
    </cfRule>
    <cfRule type="cellIs" dxfId="252" priority="144" operator="equal">
      <formula>$M$7</formula>
    </cfRule>
    <cfRule type="cellIs" dxfId="251" priority="143" operator="equal">
      <formula>$M$9</formula>
    </cfRule>
    <cfRule type="cellIs" dxfId="250" priority="142" operator="equal">
      <formula>$N$18</formula>
    </cfRule>
    <cfRule type="cellIs" dxfId="249" priority="140" operator="equal">
      <formula>$N$19</formula>
    </cfRule>
  </conditionalFormatting>
  <conditionalFormatting sqref="A16:C17 E16:I17">
    <cfRule type="cellIs" dxfId="246" priority="271" operator="equal">
      <formula>$K$18</formula>
    </cfRule>
  </conditionalFormatting>
  <conditionalFormatting sqref="A28:C29">
    <cfRule type="cellIs" dxfId="244" priority="267" operator="equal">
      <formula>$O$15</formula>
    </cfRule>
  </conditionalFormatting>
  <conditionalFormatting sqref="A31:C31">
    <cfRule type="cellIs" dxfId="243" priority="59" operator="equal">
      <formula>$M$4</formula>
    </cfRule>
  </conditionalFormatting>
  <conditionalFormatting sqref="C15">
    <cfRule type="cellIs" dxfId="240" priority="226" operator="equal">
      <formula>"-"</formula>
    </cfRule>
    <cfRule type="cellIs" dxfId="239" priority="225" operator="equal">
      <formula>$L$4</formula>
    </cfRule>
    <cfRule type="cellIs" dxfId="238" priority="224" operator="equal">
      <formula>$L$5</formula>
    </cfRule>
  </conditionalFormatting>
  <conditionalFormatting sqref="C23">
    <cfRule type="cellIs" dxfId="237" priority="108" operator="equal">
      <formula>$M$9</formula>
    </cfRule>
    <cfRule type="cellIs" dxfId="236" priority="106" operator="equal">
      <formula>$M$4</formula>
    </cfRule>
    <cfRule type="cellIs" dxfId="235" priority="109" operator="equal">
      <formula>$M$7</formula>
    </cfRule>
    <cfRule type="cellIs" dxfId="234" priority="110" operator="equal">
      <formula>$R$4</formula>
    </cfRule>
    <cfRule type="cellIs" dxfId="233" priority="107" operator="equal">
      <formula>$M$10</formula>
    </cfRule>
  </conditionalFormatting>
  <conditionalFormatting sqref="C31">
    <cfRule type="cellIs" dxfId="232" priority="62" operator="equal">
      <formula>$M$7</formula>
    </cfRule>
    <cfRule type="cellIs" dxfId="231" priority="63" operator="equal">
      <formula>$R$4</formula>
    </cfRule>
    <cfRule type="cellIs" dxfId="230" priority="57" operator="equal">
      <formula>$N$16</formula>
    </cfRule>
    <cfRule type="cellIs" dxfId="229" priority="58" operator="equal">
      <formula>$N$19</formula>
    </cfRule>
    <cfRule type="cellIs" dxfId="228" priority="60" operator="equal">
      <formula>$N$18</formula>
    </cfRule>
    <cfRule type="cellIs" dxfId="227" priority="61" operator="equal">
      <formula>$M$9</formula>
    </cfRule>
  </conditionalFormatting>
  <conditionalFormatting sqref="C39">
    <cfRule type="cellIs" dxfId="226" priority="23" operator="equal">
      <formula>$N$19</formula>
    </cfRule>
    <cfRule type="cellIs" dxfId="225" priority="24" operator="equal">
      <formula>$M$4</formula>
    </cfRule>
    <cfRule type="cellIs" dxfId="224" priority="25" operator="equal">
      <formula>$N$18</formula>
    </cfRule>
    <cfRule type="cellIs" dxfId="223" priority="26" operator="equal">
      <formula>$M$9</formula>
    </cfRule>
    <cfRule type="cellIs" dxfId="222" priority="27" operator="equal">
      <formula>$M$7</formula>
    </cfRule>
    <cfRule type="cellIs" dxfId="221" priority="22" operator="equal">
      <formula>$N$16</formula>
    </cfRule>
    <cfRule type="cellIs" dxfId="220" priority="28" operator="equal">
      <formula>$R$4</formula>
    </cfRule>
  </conditionalFormatting>
  <conditionalFormatting sqref="E15">
    <cfRule type="cellIs" dxfId="219" priority="221" operator="equal">
      <formula>$L$5</formula>
    </cfRule>
    <cfRule type="cellIs" dxfId="218" priority="223" operator="equal">
      <formula>"-"</formula>
    </cfRule>
    <cfRule type="cellIs" dxfId="217" priority="222" operator="equal">
      <formula>$L$4</formula>
    </cfRule>
  </conditionalFormatting>
  <conditionalFormatting sqref="E23">
    <cfRule type="cellIs" dxfId="216" priority="202" operator="equal">
      <formula>$M$9</formula>
    </cfRule>
    <cfRule type="cellIs" dxfId="215" priority="200" operator="equal">
      <formula>$M$4</formula>
    </cfRule>
    <cfRule type="cellIs" dxfId="214" priority="201" operator="equal">
      <formula>$M$10</formula>
    </cfRule>
    <cfRule type="cellIs" dxfId="213" priority="203" operator="equal">
      <formula>$M$7</formula>
    </cfRule>
    <cfRule type="cellIs" dxfId="212" priority="204" operator="equal">
      <formula>$R$4</formula>
    </cfRule>
  </conditionalFormatting>
  <conditionalFormatting sqref="E29">
    <cfRule type="cellIs" dxfId="211" priority="189" operator="equal">
      <formula>$O$15</formula>
    </cfRule>
  </conditionalFormatting>
  <conditionalFormatting sqref="E31">
    <cfRule type="cellIs" dxfId="210" priority="53" operator="equal">
      <formula>$N$18</formula>
    </cfRule>
    <cfRule type="cellIs" dxfId="209" priority="52" operator="equal">
      <formula>$M$4</formula>
    </cfRule>
    <cfRule type="cellIs" dxfId="208" priority="56" operator="equal">
      <formula>$R$4</formula>
    </cfRule>
    <cfRule type="cellIs" dxfId="207" priority="51" operator="equal">
      <formula>$N$19</formula>
    </cfRule>
    <cfRule type="cellIs" dxfId="206" priority="50" operator="equal">
      <formula>$N$16</formula>
    </cfRule>
    <cfRule type="cellIs" dxfId="205" priority="55" operator="equal">
      <formula>$M$7</formula>
    </cfRule>
    <cfRule type="cellIs" dxfId="204" priority="54" operator="equal">
      <formula>$M$9</formula>
    </cfRule>
  </conditionalFormatting>
  <conditionalFormatting sqref="E39">
    <cfRule type="cellIs" dxfId="203" priority="15" operator="equal">
      <formula>$N$16</formula>
    </cfRule>
    <cfRule type="cellIs" dxfId="202" priority="20" operator="equal">
      <formula>$M$7</formula>
    </cfRule>
    <cfRule type="cellIs" dxfId="201" priority="19" operator="equal">
      <formula>$M$9</formula>
    </cfRule>
    <cfRule type="cellIs" dxfId="200" priority="16" operator="equal">
      <formula>$N$19</formula>
    </cfRule>
    <cfRule type="cellIs" dxfId="199" priority="18" operator="equal">
      <formula>$N$18</formula>
    </cfRule>
    <cfRule type="cellIs" dxfId="198" priority="17" operator="equal">
      <formula>$M$4</formula>
    </cfRule>
    <cfRule type="cellIs" dxfId="197" priority="21" operator="equal">
      <formula>$R$4</formula>
    </cfRule>
  </conditionalFormatting>
  <conditionalFormatting sqref="E28:I28 F29 H29">
    <cfRule type="cellIs" dxfId="196" priority="254" operator="equal">
      <formula>$O$16</formula>
    </cfRule>
  </conditionalFormatting>
  <conditionalFormatting sqref="G15">
    <cfRule type="cellIs" dxfId="192" priority="219" operator="equal">
      <formula>$L$4</formula>
    </cfRule>
    <cfRule type="cellIs" dxfId="191" priority="220" operator="equal">
      <formula>"-"</formula>
    </cfRule>
    <cfRule type="cellIs" dxfId="190" priority="218" operator="equal">
      <formula>$L$5</formula>
    </cfRule>
  </conditionalFormatting>
  <conditionalFormatting sqref="G23">
    <cfRule type="cellIs" dxfId="189" priority="102" operator="equal">
      <formula>$M$10</formula>
    </cfRule>
    <cfRule type="cellIs" dxfId="188" priority="103" operator="equal">
      <formula>$M$9</formula>
    </cfRule>
    <cfRule type="cellIs" dxfId="187" priority="104" operator="equal">
      <formula>$M$7</formula>
    </cfRule>
    <cfRule type="cellIs" dxfId="186" priority="105" operator="equal">
      <formula>$R$4</formula>
    </cfRule>
    <cfRule type="cellIs" dxfId="185" priority="101" operator="equal">
      <formula>$M$4</formula>
    </cfRule>
  </conditionalFormatting>
  <conditionalFormatting sqref="G29">
    <cfRule type="cellIs" dxfId="184" priority="187" operator="equal">
      <formula>$O$15</formula>
    </cfRule>
  </conditionalFormatting>
  <conditionalFormatting sqref="G31">
    <cfRule type="cellIs" dxfId="183" priority="44" operator="equal">
      <formula>$N$19</formula>
    </cfRule>
    <cfRule type="cellIs" dxfId="182" priority="43" operator="equal">
      <formula>$N$16</formula>
    </cfRule>
    <cfRule type="cellIs" dxfId="181" priority="48" operator="equal">
      <formula>$M$7</formula>
    </cfRule>
    <cfRule type="cellIs" dxfId="180" priority="46" operator="equal">
      <formula>$N$18</formula>
    </cfRule>
    <cfRule type="cellIs" dxfId="179" priority="49" operator="equal">
      <formula>$R$4</formula>
    </cfRule>
    <cfRule type="cellIs" dxfId="178" priority="47" operator="equal">
      <formula>$M$9</formula>
    </cfRule>
    <cfRule type="cellIs" dxfId="177" priority="45" operator="equal">
      <formula>$M$4</formula>
    </cfRule>
  </conditionalFormatting>
  <conditionalFormatting sqref="G39">
    <cfRule type="cellIs" dxfId="176" priority="14" operator="equal">
      <formula>$R$4</formula>
    </cfRule>
    <cfRule type="cellIs" dxfId="175" priority="13" operator="equal">
      <formula>$M$7</formula>
    </cfRule>
    <cfRule type="cellIs" dxfId="174" priority="11" operator="equal">
      <formula>$N$18</formula>
    </cfRule>
    <cfRule type="cellIs" dxfId="173" priority="12" operator="equal">
      <formula>$M$9</formula>
    </cfRule>
    <cfRule type="cellIs" dxfId="172" priority="10" operator="equal">
      <formula>$M$4</formula>
    </cfRule>
    <cfRule type="cellIs" dxfId="171" priority="9" operator="equal">
      <formula>$N$19</formula>
    </cfRule>
    <cfRule type="cellIs" dxfId="170" priority="8" operator="equal">
      <formula>$N$16</formula>
    </cfRule>
  </conditionalFormatting>
  <conditionalFormatting sqref="I15">
    <cfRule type="cellIs" dxfId="169" priority="215" operator="equal">
      <formula>$L$5</formula>
    </cfRule>
    <cfRule type="cellIs" dxfId="168" priority="216" operator="equal">
      <formula>$L$4</formula>
    </cfRule>
    <cfRule type="cellIs" dxfId="167" priority="217" operator="equal">
      <formula>"-"</formula>
    </cfRule>
  </conditionalFormatting>
  <conditionalFormatting sqref="I23">
    <cfRule type="cellIs" dxfId="166" priority="100" operator="equal">
      <formula>$R$4</formula>
    </cfRule>
    <cfRule type="cellIs" dxfId="165" priority="99" operator="equal">
      <formula>$M$7</formula>
    </cfRule>
    <cfRule type="cellIs" dxfId="164" priority="98" operator="equal">
      <formula>$M$9</formula>
    </cfRule>
    <cfRule type="cellIs" dxfId="163" priority="97" operator="equal">
      <formula>$M$10</formula>
    </cfRule>
    <cfRule type="cellIs" dxfId="162" priority="96" operator="equal">
      <formula>$M$4</formula>
    </cfRule>
  </conditionalFormatting>
  <conditionalFormatting sqref="I29">
    <cfRule type="cellIs" dxfId="161" priority="185" operator="equal">
      <formula>$O$15</formula>
    </cfRule>
  </conditionalFormatting>
  <conditionalFormatting sqref="I31">
    <cfRule type="cellIs" dxfId="160" priority="42" operator="equal">
      <formula>$R$4</formula>
    </cfRule>
    <cfRule type="cellIs" dxfId="159" priority="41" operator="equal">
      <formula>$M$7</formula>
    </cfRule>
    <cfRule type="cellIs" dxfId="158" priority="40" operator="equal">
      <formula>$M$9</formula>
    </cfRule>
    <cfRule type="cellIs" dxfId="157" priority="39" operator="equal">
      <formula>$N$18</formula>
    </cfRule>
    <cfRule type="cellIs" dxfId="156" priority="38" operator="equal">
      <formula>$M$4</formula>
    </cfRule>
    <cfRule type="cellIs" dxfId="155" priority="37" operator="equal">
      <formula>$N$19</formula>
    </cfRule>
    <cfRule type="cellIs" dxfId="154" priority="36" operator="equal">
      <formula>$N$16</formula>
    </cfRule>
  </conditionalFormatting>
  <conditionalFormatting sqref="I39">
    <cfRule type="cellIs" dxfId="153" priority="7" operator="equal">
      <formula>$R$4</formula>
    </cfRule>
    <cfRule type="cellIs" dxfId="152" priority="6" operator="equal">
      <formula>$M$7</formula>
    </cfRule>
    <cfRule type="cellIs" dxfId="151" priority="5" operator="equal">
      <formula>$M$9</formula>
    </cfRule>
    <cfRule type="cellIs" dxfId="150" priority="4" operator="equal">
      <formula>$N$18</formula>
    </cfRule>
    <cfRule type="cellIs" dxfId="149" priority="3" operator="equal">
      <formula>$M$4</formula>
    </cfRule>
    <cfRule type="cellIs" dxfId="148" priority="2" operator="equal">
      <formula>$N$19</formula>
    </cfRule>
    <cfRule type="cellIs" dxfId="147" priority="1" operator="equal">
      <formula>$N$16</formula>
    </cfRule>
  </conditionalFormatting>
  <dataValidations count="9">
    <dataValidation type="list" allowBlank="1" showInputMessage="1" showErrorMessage="1" sqref="H4:I4" xr:uid="{F47CE79F-153C-448F-AEF3-0A385F9514DB}">
      <formula1>$Y$3:$Y$27</formula1>
    </dataValidation>
    <dataValidation type="list" allowBlank="1" showInputMessage="1" showErrorMessage="1" sqref="H25:H26" xr:uid="{ADDDA0E7-C82E-4DBA-92D4-9A8CDDAD91FE}">
      <formula1>$M$18</formula1>
    </dataValidation>
    <dataValidation type="list" allowBlank="1" showInputMessage="1" showErrorMessage="1" sqref="C38 A38 B37:B38 E38 F37:F38 G38 H37:H38 I38" xr:uid="{76D377DD-3728-4253-A8BD-BC5A57322E1A}">
      <formula1>#REF!</formula1>
    </dataValidation>
    <dataValidation type="list" allowBlank="1" showInputMessage="1" showErrorMessage="1" sqref="H16:H17" xr:uid="{A887985E-0026-48E1-BBA3-4AF74F6BA87C}">
      <formula1>$K$18:$K$21</formula1>
    </dataValidation>
    <dataValidation type="list" allowBlank="1" showInputMessage="1" showErrorMessage="1" sqref="A13 C13 E13 G13 I13" xr:uid="{2A5586AA-2275-4011-9530-0239A7233EB5}">
      <formula1>$Q$4</formula1>
    </dataValidation>
    <dataValidation type="list" allowBlank="1" showInputMessage="1" showErrorMessage="1" sqref="A21 C21 E21 G21 I21" xr:uid="{BCF23820-06AD-499B-A107-658CDF2F5ECB}">
      <formula1>$Q$5</formula1>
    </dataValidation>
    <dataValidation type="list" allowBlank="1" showInputMessage="1" showErrorMessage="1" sqref="A29 C29 E29 G29 I29" xr:uid="{B6E00CC4-CA2E-471C-8E26-A04CAB467E8C}">
      <formula1>$Q$6</formula1>
    </dataValidation>
    <dataValidation type="list" allowBlank="1" showInputMessage="1" showErrorMessage="1" sqref="A37 C37 E37 G37 I37" xr:uid="{5E87F946-ED8B-42A4-B3EB-4CB4A400D1FD}">
      <formula1>$Q$7</formula1>
    </dataValidation>
    <dataValidation type="list" allowBlank="1" showInputMessage="1" showErrorMessage="1" sqref="D4:G4" xr:uid="{84D0A2EA-2FEC-4A88-8E06-AB362125694A}">
      <formula1>$Y$3:$Y$30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83" operator="containsText" id="{9035C90E-A100-4B64-A5BA-87BA8FEF66E6}">
            <xm:f>NOT(ISERROR(SEARCH($K$20,A16)))</xm:f>
            <xm:f>$K$20</xm:f>
            <x14:dxf>
              <fill>
                <patternFill>
                  <bgColor rgb="FFFF0000"/>
                </patternFill>
              </fill>
            </x14:dxf>
          </x14:cfRule>
          <x14:cfRule type="containsText" priority="282" operator="containsText" id="{05BBCEB0-6B6B-4027-AA2A-55A2BEABAC7E}">
            <xm:f>NOT(ISERROR(SEARCH($K$21,A16)))</xm:f>
            <xm:f>$K$21</xm:f>
            <x14:dxf>
              <fill>
                <patternFill>
                  <bgColor rgb="FF00B0F0"/>
                </patternFill>
              </fill>
            </x14:dxf>
          </x14:cfRule>
          <xm:sqref>A16:C17 E16:I17</xm:sqref>
        </x14:conditionalFormatting>
        <x14:conditionalFormatting xmlns:xm="http://schemas.microsoft.com/office/excel/2006/main">
          <x14:cfRule type="containsText" priority="261" operator="containsText" id="{A400585F-5802-41EB-8964-8BB06CC61954}">
            <xm:f>NOT(ISERROR(SEARCH($O$5,A28)))</xm:f>
            <xm:f>$O$5</xm:f>
            <x14:dxf>
              <fill>
                <patternFill>
                  <bgColor theme="0"/>
                </patternFill>
              </fill>
            </x14:dxf>
          </x14:cfRule>
          <xm:sqref>A28:C29</xm:sqref>
        </x14:conditionalFormatting>
        <x14:conditionalFormatting xmlns:xm="http://schemas.microsoft.com/office/excel/2006/main">
          <x14:cfRule type="containsText" priority="265" operator="containsText" id="{CE7CB005-FCED-4A54-A958-A8EC87ED65CC}">
            <xm:f>NOT(ISERROR(SEARCH($P$6,A40)))</xm:f>
            <xm:f>$P$6</xm:f>
            <x14:dxf>
              <fill>
                <patternFill>
                  <bgColor rgb="FFFF66CC"/>
                </patternFill>
              </fill>
            </x14:dxf>
          </x14:cfRule>
          <x14:cfRule type="containsText" priority="264" operator="containsText" id="{ED7D5F16-C104-4548-9455-EBCE2EF9F393}">
            <xm:f>NOT(ISERROR(SEARCH($Q$6,A40)))</xm:f>
            <xm:f>$Q$6</xm:f>
            <x14:dxf>
              <fill>
                <patternFill>
                  <bgColor rgb="FF92D050"/>
                </patternFill>
              </fill>
            </x14:dxf>
          </x14:cfRule>
          <xm:sqref>A40:C40 B41</xm:sqref>
        </x14:conditionalFormatting>
        <x14:conditionalFormatting xmlns:xm="http://schemas.microsoft.com/office/excel/2006/main">
          <x14:cfRule type="containsText" priority="184" operator="containsText" id="{85035AE4-DFC4-4876-B934-D276BF203864}">
            <xm:f>NOT(ISERROR(SEARCH($O$5,E28)))</xm:f>
            <xm:f>$O$5</xm:f>
            <x14:dxf>
              <fill>
                <patternFill>
                  <bgColor theme="0"/>
                </patternFill>
              </fill>
            </x14:dxf>
          </x14:cfRule>
          <xm:sqref>E28:I29</xm:sqref>
        </x14:conditionalFormatting>
        <x14:conditionalFormatting xmlns:xm="http://schemas.microsoft.com/office/excel/2006/main">
          <x14:cfRule type="containsText" priority="263" operator="containsText" id="{9F386115-916D-4492-9B7C-59381CAE57F3}">
            <xm:f>NOT(ISERROR(SEARCH($P$6,E40)))</xm:f>
            <xm:f>$P$6</xm:f>
            <x14:dxf>
              <fill>
                <patternFill>
                  <bgColor rgb="FFFF66CC"/>
                </patternFill>
              </fill>
            </x14:dxf>
          </x14:cfRule>
          <x14:cfRule type="containsText" priority="262" operator="containsText" id="{5BE6DE87-ADB9-4340-AEA0-81CDCD5B7187}">
            <xm:f>NOT(ISERROR(SEARCH($Q$6,E40)))</xm:f>
            <xm:f>$Q$6</xm:f>
            <x14:dxf>
              <fill>
                <patternFill>
                  <bgColor rgb="FF92D050"/>
                </patternFill>
              </fill>
            </x14:dxf>
          </x14:cfRule>
          <xm:sqref>E40:I40 F41 H41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20BC2-18A1-49A9-BA69-ECC175360887}">
  <dimension ref="A1:T52"/>
  <sheetViews>
    <sheetView topLeftCell="A3" workbookViewId="0">
      <selection activeCell="B13" sqref="B13:C14"/>
    </sheetView>
  </sheetViews>
  <sheetFormatPr defaultRowHeight="15" x14ac:dyDescent="0.25"/>
  <cols>
    <col min="11" max="13" width="0" hidden="1" customWidth="1"/>
    <col min="14" max="14" width="14" hidden="1" customWidth="1"/>
    <col min="15" max="16" width="0" hidden="1" customWidth="1"/>
    <col min="17" max="17" width="18.7109375" hidden="1" customWidth="1"/>
    <col min="18" max="20" width="0" hidden="1" customWidth="1"/>
  </cols>
  <sheetData>
    <row r="1" spans="1:20" ht="15" customHeight="1" x14ac:dyDescent="0.25">
      <c r="A1" s="38" t="s">
        <v>94</v>
      </c>
      <c r="B1" s="38"/>
      <c r="C1" s="38"/>
      <c r="D1" s="38"/>
      <c r="E1" s="38"/>
      <c r="F1" s="38"/>
      <c r="G1" s="38"/>
      <c r="H1" s="38"/>
      <c r="I1" s="38"/>
      <c r="J1" s="38"/>
    </row>
    <row r="2" spans="1:20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L2" t="s">
        <v>49</v>
      </c>
      <c r="M2" t="s">
        <v>51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</row>
    <row r="3" spans="1:20" ht="30" x14ac:dyDescent="0.25">
      <c r="L3" t="s">
        <v>37</v>
      </c>
      <c r="M3" t="s">
        <v>56</v>
      </c>
      <c r="N3" t="s">
        <v>58</v>
      </c>
      <c r="O3" s="4" t="s">
        <v>58</v>
      </c>
      <c r="P3" s="4" t="s">
        <v>56</v>
      </c>
      <c r="Q3" s="4" t="s">
        <v>60</v>
      </c>
      <c r="R3" s="4" t="s">
        <v>106</v>
      </c>
      <c r="T3" t="e">
        <f>IF(A4=Analiza!A9,Analiza!K30,IF(A4=Analiza!C9,Analiza!K31,IF(A4=Analiza!E9,Analiza!K32,IF(A4=Analiza!G9,Analiza!K33,Analiza!K34))))</f>
        <v>#N/A</v>
      </c>
    </row>
    <row r="4" spans="1:20" x14ac:dyDescent="0.25">
      <c r="A4" s="39" t="str">
        <f>IF(Analiza!A17=Analiza!T4,Analiza!A9,IF(Analiza!C17=Analiza!T4,Analiza!C9,IF(Analiza!E17=Analiza!T4,Analiza!E9,IF(Analiza!G17=Analiza!T4,Analiza!G9,IF(Analiza!I17=Analiza!T4,Analiza!I9,Analiza!R4)))))</f>
        <v>-</v>
      </c>
      <c r="B4" s="29"/>
      <c r="C4" s="29"/>
      <c r="D4" s="29"/>
      <c r="E4" s="29"/>
      <c r="F4" s="29"/>
      <c r="G4" s="29"/>
      <c r="H4" s="29"/>
      <c r="I4" s="29"/>
      <c r="J4" s="29"/>
      <c r="L4" t="s">
        <v>35</v>
      </c>
      <c r="M4" t="s">
        <v>57</v>
      </c>
      <c r="N4" t="s">
        <v>60</v>
      </c>
      <c r="O4" t="s">
        <v>104</v>
      </c>
      <c r="P4" s="2" t="s">
        <v>61</v>
      </c>
      <c r="Q4" t="s">
        <v>105</v>
      </c>
      <c r="R4" t="s">
        <v>59</v>
      </c>
    </row>
    <row r="5" spans="1:20" ht="30" x14ac:dyDescent="0.25">
      <c r="L5" t="s">
        <v>26</v>
      </c>
      <c r="M5" t="s">
        <v>56</v>
      </c>
      <c r="N5" t="s">
        <v>56</v>
      </c>
      <c r="O5" s="4" t="s">
        <v>56</v>
      </c>
      <c r="P5" s="4" t="s">
        <v>56</v>
      </c>
      <c r="Q5" s="4" t="s">
        <v>59</v>
      </c>
      <c r="R5" s="4" t="s">
        <v>59</v>
      </c>
    </row>
    <row r="6" spans="1:20" x14ac:dyDescent="0.25">
      <c r="A6" t="s">
        <v>107</v>
      </c>
    </row>
    <row r="8" spans="1:20" ht="15" customHeight="1" x14ac:dyDescent="0.25">
      <c r="B8" s="40" t="str">
        <f>IF(A4=Analiza!A9,Analiza!A15,IF(A4=Analiza!C9,Analiza!C15,IF(A4=Analiza!E9,Analiza!E15,IF(A4=Analiza!G9,Analiza!G15,IF(A4=Analiza!I9,Analiza!I15,Grupa1!L18)))))</f>
        <v>Przeprowadź analizę grupową</v>
      </c>
      <c r="C8" s="41"/>
    </row>
    <row r="9" spans="1:20" x14ac:dyDescent="0.25">
      <c r="B9" s="42"/>
      <c r="C9" s="43"/>
    </row>
    <row r="11" spans="1:20" x14ac:dyDescent="0.25">
      <c r="A11" t="s">
        <v>109</v>
      </c>
    </row>
    <row r="13" spans="1:20" x14ac:dyDescent="0.25">
      <c r="B13" s="44"/>
      <c r="C13" s="45"/>
    </row>
    <row r="14" spans="1:20" x14ac:dyDescent="0.25">
      <c r="B14" s="46"/>
      <c r="C14" s="47"/>
    </row>
    <row r="16" spans="1:20" ht="15" customHeight="1" x14ac:dyDescent="0.25">
      <c r="B16" s="40" t="str">
        <f>IF(B13=L20,N16,O18)</f>
        <v>Przeprowadź analizę</v>
      </c>
      <c r="C16" s="41"/>
      <c r="L16" t="e">
        <f>T3</f>
        <v>#N/A</v>
      </c>
      <c r="M16" t="e">
        <f>VLOOKUP(L16,L3:R15,2,0)</f>
        <v>#N/A</v>
      </c>
      <c r="N16" t="e">
        <f>VLOOKUP(L16,L3:R15,3,0)</f>
        <v>#N/A</v>
      </c>
      <c r="O16" t="e">
        <f>VLOOKUP(L16,L3:R15,4,0)</f>
        <v>#N/A</v>
      </c>
      <c r="P16" t="e">
        <f>VLOOKUP(L16,L3:R15,5,0)</f>
        <v>#N/A</v>
      </c>
      <c r="Q16" t="e">
        <f>VLOOKUP(L16,L3:R15,6,0)</f>
        <v>#N/A</v>
      </c>
      <c r="R16" t="e">
        <f>VLOOKUP(L16,L3:R15,7,0)</f>
        <v>#N/A</v>
      </c>
    </row>
    <row r="17" spans="1:15" x14ac:dyDescent="0.25">
      <c r="B17" s="42"/>
      <c r="C17" s="43"/>
    </row>
    <row r="18" spans="1:15" x14ac:dyDescent="0.25">
      <c r="L18" t="s">
        <v>108</v>
      </c>
      <c r="O18" t="s">
        <v>153</v>
      </c>
    </row>
    <row r="19" spans="1:15" x14ac:dyDescent="0.25">
      <c r="A19" t="s">
        <v>154</v>
      </c>
    </row>
    <row r="20" spans="1:15" x14ac:dyDescent="0.25">
      <c r="L20" t="s">
        <v>110</v>
      </c>
    </row>
    <row r="21" spans="1:15" x14ac:dyDescent="0.25">
      <c r="B21" s="44"/>
      <c r="C21" s="45"/>
      <c r="L21" t="s">
        <v>111</v>
      </c>
    </row>
    <row r="22" spans="1:15" x14ac:dyDescent="0.25">
      <c r="B22" s="46"/>
      <c r="C22" s="47"/>
      <c r="L22" t="s">
        <v>112</v>
      </c>
    </row>
    <row r="23" spans="1:15" x14ac:dyDescent="0.25">
      <c r="L23" t="s">
        <v>113</v>
      </c>
    </row>
    <row r="24" spans="1:15" ht="15" customHeight="1" x14ac:dyDescent="0.25">
      <c r="B24" s="40" t="str">
        <f>IF(B21=L21,O16,O18)</f>
        <v>Przeprowadź analizę</v>
      </c>
      <c r="C24" s="41"/>
      <c r="L24" t="s">
        <v>114</v>
      </c>
    </row>
    <row r="25" spans="1:15" x14ac:dyDescent="0.25">
      <c r="B25" s="42"/>
      <c r="C25" s="43"/>
    </row>
    <row r="27" spans="1:15" x14ac:dyDescent="0.25">
      <c r="A27" t="s">
        <v>155</v>
      </c>
    </row>
    <row r="29" spans="1:15" x14ac:dyDescent="0.25">
      <c r="B29" s="44"/>
      <c r="C29" s="45"/>
    </row>
    <row r="30" spans="1:15" x14ac:dyDescent="0.25">
      <c r="B30" s="46"/>
      <c r="C30" s="47"/>
    </row>
    <row r="32" spans="1:15" ht="15" customHeight="1" x14ac:dyDescent="0.25">
      <c r="B32" s="40" t="str">
        <f>IF(B29=L22,P16,O18)</f>
        <v>Przeprowadź analizę</v>
      </c>
      <c r="C32" s="41"/>
    </row>
    <row r="33" spans="1:3" x14ac:dyDescent="0.25">
      <c r="B33" s="42"/>
      <c r="C33" s="43"/>
    </row>
    <row r="35" spans="1:3" x14ac:dyDescent="0.25">
      <c r="A35" t="s">
        <v>156</v>
      </c>
    </row>
    <row r="37" spans="1:3" x14ac:dyDescent="0.25">
      <c r="B37" s="44"/>
      <c r="C37" s="45"/>
    </row>
    <row r="38" spans="1:3" x14ac:dyDescent="0.25">
      <c r="B38" s="46"/>
      <c r="C38" s="47"/>
    </row>
    <row r="40" spans="1:3" ht="15" customHeight="1" x14ac:dyDescent="0.25">
      <c r="B40" s="40" t="str">
        <f>IF(B37=L23,Q16,O18)</f>
        <v>Przeprowadź analizę</v>
      </c>
      <c r="C40" s="41"/>
    </row>
    <row r="41" spans="1:3" x14ac:dyDescent="0.25">
      <c r="B41" s="42"/>
      <c r="C41" s="43"/>
    </row>
    <row r="43" spans="1:3" x14ac:dyDescent="0.25">
      <c r="A43" t="s">
        <v>157</v>
      </c>
    </row>
    <row r="45" spans="1:3" x14ac:dyDescent="0.25">
      <c r="B45" s="44"/>
      <c r="C45" s="45"/>
    </row>
    <row r="46" spans="1:3" x14ac:dyDescent="0.25">
      <c r="B46" s="46"/>
      <c r="C46" s="47"/>
    </row>
    <row r="48" spans="1:3" ht="15" customHeight="1" x14ac:dyDescent="0.25">
      <c r="B48" s="40" t="str">
        <f>IF(B45=L24,R16,O18)</f>
        <v>Przeprowadź analizę</v>
      </c>
      <c r="C48" s="41"/>
    </row>
    <row r="49" spans="1:3" x14ac:dyDescent="0.25">
      <c r="B49" s="42"/>
      <c r="C49" s="43"/>
    </row>
    <row r="52" spans="1:3" x14ac:dyDescent="0.25">
      <c r="A52" s="3" t="s">
        <v>158</v>
      </c>
      <c r="C52" s="3" t="str">
        <f>IF(OR(B13="",B21="",B29="",B37="",B45=""),O18,L16)</f>
        <v>Przeprowadź analizę</v>
      </c>
    </row>
  </sheetData>
  <sheetProtection algorithmName="SHA-512" hashValue="yy5K0lHghQw12RU0HWNIuaTV2fCmUTt8+kk0WJiiBMKwFBOi/J1jJilOk31czIzsFoHIHaI8qx1fYi7EjwlKfQ==" saltValue="cMlUDrRq4sKG2kW6TmzIrw==" spinCount="100000" sheet="1" objects="1" scenarios="1"/>
  <mergeCells count="13">
    <mergeCell ref="B40:C41"/>
    <mergeCell ref="B45:C46"/>
    <mergeCell ref="B48:C49"/>
    <mergeCell ref="B21:C22"/>
    <mergeCell ref="B24:C25"/>
    <mergeCell ref="B29:C30"/>
    <mergeCell ref="B32:C33"/>
    <mergeCell ref="B37:C38"/>
    <mergeCell ref="A1:J2"/>
    <mergeCell ref="A4:J4"/>
    <mergeCell ref="B8:C9"/>
    <mergeCell ref="B13:C14"/>
    <mergeCell ref="B16:C17"/>
  </mergeCells>
  <conditionalFormatting sqref="B8">
    <cfRule type="cellIs" dxfId="146" priority="21" operator="equal">
      <formula>$M$4</formula>
    </cfRule>
    <cfRule type="cellIs" dxfId="145" priority="22" operator="equal">
      <formula>$M$3</formula>
    </cfRule>
    <cfRule type="cellIs" dxfId="144" priority="23" operator="equal">
      <formula>""</formula>
    </cfRule>
  </conditionalFormatting>
  <conditionalFormatting sqref="B16">
    <cfRule type="cellIs" dxfId="143" priority="18" operator="equal">
      <formula>$N$3</formula>
    </cfRule>
    <cfRule type="cellIs" dxfId="142" priority="19" operator="equal">
      <formula>$M$3</formula>
    </cfRule>
    <cfRule type="cellIs" dxfId="141" priority="20" operator="equal">
      <formula>""</formula>
    </cfRule>
  </conditionalFormatting>
  <conditionalFormatting sqref="B24">
    <cfRule type="cellIs" dxfId="140" priority="14" operator="equal">
      <formula>$N$3</formula>
    </cfRule>
    <cfRule type="cellIs" dxfId="139" priority="15" operator="equal">
      <formula>$M$3</formula>
    </cfRule>
    <cfRule type="cellIs" dxfId="138" priority="16" operator="equal">
      <formula>""</formula>
    </cfRule>
  </conditionalFormatting>
  <conditionalFormatting sqref="B32">
    <cfRule type="cellIs" dxfId="137" priority="10" operator="equal">
      <formula>$N$3</formula>
    </cfRule>
    <cfRule type="cellIs" dxfId="136" priority="11" operator="equal">
      <formula>$M$3</formula>
    </cfRule>
    <cfRule type="cellIs" dxfId="135" priority="12" operator="equal">
      <formula>""</formula>
    </cfRule>
  </conditionalFormatting>
  <conditionalFormatting sqref="B40">
    <cfRule type="cellIs" dxfId="134" priority="6" operator="equal">
      <formula>$Q$4</formula>
    </cfRule>
    <cfRule type="cellIs" dxfId="133" priority="7" operator="equal">
      <formula>$Q$5</formula>
    </cfRule>
    <cfRule type="cellIs" dxfId="132" priority="8" operator="equal">
      <formula>""</formula>
    </cfRule>
  </conditionalFormatting>
  <conditionalFormatting sqref="B48">
    <cfRule type="cellIs" dxfId="131" priority="2" operator="equal">
      <formula>$Q$4</formula>
    </cfRule>
    <cfRule type="cellIs" dxfId="130" priority="3" operator="equal">
      <formula>$Q$5</formula>
    </cfRule>
    <cfRule type="cellIs" dxfId="129" priority="4" operator="equal">
      <formula>""</formula>
    </cfRule>
  </conditionalFormatting>
  <conditionalFormatting sqref="B16:C17">
    <cfRule type="cellIs" dxfId="128" priority="17" operator="equal">
      <formula>$N$4</formula>
    </cfRule>
  </conditionalFormatting>
  <conditionalFormatting sqref="B24:C25">
    <cfRule type="cellIs" dxfId="127" priority="13" operator="equal">
      <formula>$O$4</formula>
    </cfRule>
  </conditionalFormatting>
  <conditionalFormatting sqref="B32:C33">
    <cfRule type="cellIs" dxfId="126" priority="9" operator="equal">
      <formula>$O$4</formula>
    </cfRule>
  </conditionalFormatting>
  <conditionalFormatting sqref="B40:C41">
    <cfRule type="cellIs" dxfId="125" priority="5" operator="equal">
      <formula>$Q$3</formula>
    </cfRule>
  </conditionalFormatting>
  <conditionalFormatting sqref="B48:C49">
    <cfRule type="cellIs" dxfId="124" priority="1" operator="equal">
      <formula>$R$3</formula>
    </cfRule>
  </conditionalFormatting>
  <dataValidations count="5">
    <dataValidation type="list" allowBlank="1" showInputMessage="1" showErrorMessage="1" sqref="B13:C14" xr:uid="{B6E26B02-87D5-4FE1-9EF9-24CE72CB1EE7}">
      <formula1>$L$20</formula1>
    </dataValidation>
    <dataValidation type="list" allowBlank="1" showInputMessage="1" showErrorMessage="1" sqref="B21:C22" xr:uid="{38DE9ED4-B3EC-478D-98EA-C42560513F1C}">
      <formula1>$L$21</formula1>
    </dataValidation>
    <dataValidation type="list" allowBlank="1" showInputMessage="1" showErrorMessage="1" sqref="B29:C30" xr:uid="{C271FE7D-B880-4EB3-988F-71EDC435FA36}">
      <formula1>$L$22</formula1>
    </dataValidation>
    <dataValidation type="list" allowBlank="1" showInputMessage="1" showErrorMessage="1" sqref="B37:C38" xr:uid="{7A702668-AB9A-4F92-8529-AA1B466457B0}">
      <formula1>$L$23</formula1>
    </dataValidation>
    <dataValidation type="list" allowBlank="1" showInputMessage="1" showErrorMessage="1" sqref="B45:C46" xr:uid="{F899FAF7-336F-434F-9072-67E9E5DC306A}">
      <formula1>$L$24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9651-089E-4BEB-9B92-F0FD647A7C87}">
  <dimension ref="A1:T52"/>
  <sheetViews>
    <sheetView workbookViewId="0">
      <selection activeCell="B13" sqref="B13:C14"/>
    </sheetView>
  </sheetViews>
  <sheetFormatPr defaultRowHeight="15" x14ac:dyDescent="0.25"/>
  <cols>
    <col min="11" max="12" width="0" hidden="1" customWidth="1"/>
    <col min="13" max="13" width="23.7109375" hidden="1" customWidth="1"/>
    <col min="14" max="14" width="16.85546875" hidden="1" customWidth="1"/>
    <col min="15" max="15" width="19" hidden="1" customWidth="1"/>
    <col min="16" max="16" width="26.5703125" hidden="1" customWidth="1"/>
    <col min="17" max="17" width="22.28515625" hidden="1" customWidth="1"/>
    <col min="18" max="20" width="0" hidden="1" customWidth="1"/>
  </cols>
  <sheetData>
    <row r="1" spans="1:20" x14ac:dyDescent="0.25">
      <c r="A1" s="38" t="s">
        <v>96</v>
      </c>
      <c r="B1" s="38"/>
      <c r="C1" s="38"/>
      <c r="D1" s="38"/>
      <c r="E1" s="38"/>
      <c r="F1" s="38"/>
      <c r="G1" s="38"/>
      <c r="H1" s="38"/>
      <c r="I1" s="38"/>
      <c r="J1" s="38"/>
    </row>
    <row r="2" spans="1:20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L2" t="s">
        <v>49</v>
      </c>
      <c r="M2" t="s">
        <v>127</v>
      </c>
      <c r="N2" t="s">
        <v>99</v>
      </c>
      <c r="O2" t="s">
        <v>100</v>
      </c>
      <c r="P2" t="s">
        <v>103</v>
      </c>
      <c r="Q2" t="s">
        <v>128</v>
      </c>
      <c r="R2" t="s">
        <v>129</v>
      </c>
    </row>
    <row r="3" spans="1:20" x14ac:dyDescent="0.25">
      <c r="L3" t="s">
        <v>41</v>
      </c>
      <c r="M3" t="s">
        <v>58</v>
      </c>
      <c r="N3" t="s">
        <v>59</v>
      </c>
      <c r="O3" t="s">
        <v>56</v>
      </c>
      <c r="P3" t="s">
        <v>130</v>
      </c>
      <c r="Q3" t="s">
        <v>131</v>
      </c>
      <c r="R3" s="2" t="s">
        <v>61</v>
      </c>
      <c r="T3" t="e">
        <f>IF(A4=Analiza!A9,Analiza!K30,IF(A4=Analiza!C9,Analiza!K31,IF(A4=Analiza!E9,Analiza!K32,IF(A4=Analiza!G9,Analiza!K33,Analiza!K34))))</f>
        <v>#N/A</v>
      </c>
    </row>
    <row r="4" spans="1:20" x14ac:dyDescent="0.25">
      <c r="A4" s="39" t="str">
        <f>IF(Analiza!A25=Analiza!T5,Analiza!A9,IF(Analiza!C25=Analiza!T5,Analiza!C9,IF(Analiza!E25=Analiza!T5,Analiza!E9,IF(Analiza!G25=Analiza!T5,Analiza!G9,IF(Analiza!I25=Analiza!T5,Analiza!I9,Analiza!R4)))))</f>
        <v>-</v>
      </c>
      <c r="B4" s="29"/>
      <c r="C4" s="29"/>
      <c r="D4" s="29"/>
      <c r="E4" s="29"/>
      <c r="F4" s="29"/>
      <c r="G4" s="29"/>
      <c r="H4" s="29"/>
      <c r="I4" s="29"/>
      <c r="J4" s="29"/>
      <c r="L4" t="s">
        <v>27</v>
      </c>
      <c r="M4" t="s">
        <v>58</v>
      </c>
      <c r="N4" t="s">
        <v>119</v>
      </c>
      <c r="O4" t="s">
        <v>132</v>
      </c>
      <c r="P4" s="2" t="s">
        <v>56</v>
      </c>
      <c r="Q4" s="2" t="s">
        <v>61</v>
      </c>
      <c r="R4" s="2" t="s">
        <v>61</v>
      </c>
    </row>
    <row r="5" spans="1:20" x14ac:dyDescent="0.25">
      <c r="L5" t="s">
        <v>34</v>
      </c>
      <c r="M5" t="s">
        <v>59</v>
      </c>
      <c r="N5" t="s">
        <v>56</v>
      </c>
      <c r="O5" t="s">
        <v>56</v>
      </c>
      <c r="P5" s="2" t="s">
        <v>61</v>
      </c>
      <c r="Q5" s="2" t="s">
        <v>61</v>
      </c>
      <c r="R5" s="2" t="s">
        <v>61</v>
      </c>
    </row>
    <row r="6" spans="1:20" x14ac:dyDescent="0.25">
      <c r="A6" t="s">
        <v>170</v>
      </c>
      <c r="L6" t="s">
        <v>44</v>
      </c>
      <c r="M6" t="s">
        <v>133</v>
      </c>
      <c r="N6" t="s">
        <v>56</v>
      </c>
      <c r="O6" t="s">
        <v>56</v>
      </c>
      <c r="P6" t="s">
        <v>134</v>
      </c>
      <c r="Q6" t="s">
        <v>58</v>
      </c>
      <c r="R6" s="2" t="s">
        <v>61</v>
      </c>
    </row>
    <row r="7" spans="1:20" x14ac:dyDescent="0.25">
      <c r="L7" t="s">
        <v>50</v>
      </c>
      <c r="M7" t="s">
        <v>135</v>
      </c>
      <c r="N7" t="s">
        <v>56</v>
      </c>
      <c r="O7" t="s">
        <v>56</v>
      </c>
      <c r="P7" s="2" t="s">
        <v>61</v>
      </c>
      <c r="Q7" s="2" t="s">
        <v>61</v>
      </c>
      <c r="R7" s="2" t="s">
        <v>61</v>
      </c>
    </row>
    <row r="8" spans="1:20" x14ac:dyDescent="0.25">
      <c r="B8" s="40" t="e">
        <f>M16</f>
        <v>#N/A</v>
      </c>
      <c r="C8" s="41"/>
      <c r="P8" s="2"/>
      <c r="Q8" s="2"/>
    </row>
    <row r="9" spans="1:20" x14ac:dyDescent="0.25">
      <c r="B9" s="42"/>
      <c r="C9" s="43"/>
    </row>
    <row r="10" spans="1:20" x14ac:dyDescent="0.25">
      <c r="P10" s="2"/>
      <c r="Q10" s="2"/>
    </row>
    <row r="11" spans="1:20" x14ac:dyDescent="0.25">
      <c r="A11" t="s">
        <v>109</v>
      </c>
    </row>
    <row r="13" spans="1:20" ht="15" customHeight="1" x14ac:dyDescent="0.25">
      <c r="B13" s="44"/>
      <c r="C13" s="45"/>
    </row>
    <row r="14" spans="1:20" x14ac:dyDescent="0.25">
      <c r="B14" s="46"/>
      <c r="C14" s="47"/>
    </row>
    <row r="16" spans="1:20" x14ac:dyDescent="0.25">
      <c r="B16" s="40" t="str">
        <f>IF(B13=L20,N16,O18)</f>
        <v>Przeprowadź analizę</v>
      </c>
      <c r="C16" s="41"/>
      <c r="L16" t="e">
        <f>T3</f>
        <v>#N/A</v>
      </c>
      <c r="M16" t="e">
        <f>VLOOKUP(L16,L3:R15,2,0)</f>
        <v>#N/A</v>
      </c>
      <c r="N16" t="e">
        <f>VLOOKUP(L16,L3:R15,3,0)</f>
        <v>#N/A</v>
      </c>
      <c r="O16" t="e">
        <f>VLOOKUP(L16,L3:R15,4,0)</f>
        <v>#N/A</v>
      </c>
      <c r="P16" t="e">
        <f>VLOOKUP(L16,L3:R15,5,0)</f>
        <v>#N/A</v>
      </c>
      <c r="Q16" t="e">
        <f>VLOOKUP(L16,L3:R15,6,0)</f>
        <v>#N/A</v>
      </c>
      <c r="R16" t="e">
        <f>VLOOKUP(L16,L3:R15,7,0)</f>
        <v>#N/A</v>
      </c>
    </row>
    <row r="17" spans="1:15" x14ac:dyDescent="0.25">
      <c r="B17" s="42"/>
      <c r="C17" s="43"/>
    </row>
    <row r="18" spans="1:15" x14ac:dyDescent="0.25">
      <c r="L18" t="s">
        <v>108</v>
      </c>
      <c r="O18" t="s">
        <v>153</v>
      </c>
    </row>
    <row r="19" spans="1:15" x14ac:dyDescent="0.25">
      <c r="A19" t="s">
        <v>154</v>
      </c>
    </row>
    <row r="20" spans="1:15" x14ac:dyDescent="0.25">
      <c r="L20" t="s">
        <v>110</v>
      </c>
    </row>
    <row r="21" spans="1:15" ht="15" customHeight="1" x14ac:dyDescent="0.25">
      <c r="B21" s="44"/>
      <c r="C21" s="45"/>
      <c r="L21" t="s">
        <v>111</v>
      </c>
    </row>
    <row r="22" spans="1:15" x14ac:dyDescent="0.25">
      <c r="B22" s="46"/>
      <c r="C22" s="47"/>
      <c r="L22" t="s">
        <v>114</v>
      </c>
    </row>
    <row r="23" spans="1:15" x14ac:dyDescent="0.25">
      <c r="L23" t="s">
        <v>159</v>
      </c>
    </row>
    <row r="24" spans="1:15" x14ac:dyDescent="0.25">
      <c r="B24" s="40" t="str">
        <f>IF(B21=L21,O16,O18)</f>
        <v>Przeprowadź analizę</v>
      </c>
      <c r="C24" s="41"/>
      <c r="L24" t="s">
        <v>160</v>
      </c>
    </row>
    <row r="25" spans="1:15" x14ac:dyDescent="0.25">
      <c r="B25" s="42"/>
      <c r="C25" s="43"/>
    </row>
    <row r="27" spans="1:15" x14ac:dyDescent="0.25">
      <c r="A27" t="s">
        <v>161</v>
      </c>
    </row>
    <row r="29" spans="1:15" ht="15" customHeight="1" x14ac:dyDescent="0.25">
      <c r="B29" s="44"/>
      <c r="C29" s="45"/>
    </row>
    <row r="30" spans="1:15" x14ac:dyDescent="0.25">
      <c r="B30" s="46"/>
      <c r="C30" s="47"/>
    </row>
    <row r="32" spans="1:15" x14ac:dyDescent="0.25">
      <c r="B32" s="40" t="str">
        <f>IF(B29=L22,P16,O18)</f>
        <v>Przeprowadź analizę</v>
      </c>
      <c r="C32" s="41"/>
    </row>
    <row r="33" spans="1:3" x14ac:dyDescent="0.25">
      <c r="B33" s="42"/>
      <c r="C33" s="43"/>
    </row>
    <row r="35" spans="1:3" x14ac:dyDescent="0.25">
      <c r="A35" t="s">
        <v>162</v>
      </c>
    </row>
    <row r="37" spans="1:3" ht="15" customHeight="1" x14ac:dyDescent="0.25">
      <c r="B37" s="44"/>
      <c r="C37" s="45"/>
    </row>
    <row r="38" spans="1:3" x14ac:dyDescent="0.25">
      <c r="B38" s="46"/>
      <c r="C38" s="47"/>
    </row>
    <row r="40" spans="1:3" x14ac:dyDescent="0.25">
      <c r="B40" s="40" t="str">
        <f>IF(B37=L23,Q16,O18)</f>
        <v>Przeprowadź analizę</v>
      </c>
      <c r="C40" s="41"/>
    </row>
    <row r="41" spans="1:3" x14ac:dyDescent="0.25">
      <c r="B41" s="42"/>
      <c r="C41" s="43"/>
    </row>
    <row r="43" spans="1:3" x14ac:dyDescent="0.25">
      <c r="A43" t="s">
        <v>163</v>
      </c>
    </row>
    <row r="45" spans="1:3" x14ac:dyDescent="0.25">
      <c r="B45" s="44"/>
      <c r="C45" s="45"/>
    </row>
    <row r="46" spans="1:3" x14ac:dyDescent="0.25">
      <c r="B46" s="46"/>
      <c r="C46" s="47"/>
    </row>
    <row r="48" spans="1:3" x14ac:dyDescent="0.25">
      <c r="B48" s="40" t="str">
        <f>IF(B45=L24,R16,O18)</f>
        <v>Przeprowadź analizę</v>
      </c>
      <c r="C48" s="41"/>
    </row>
    <row r="49" spans="1:3" x14ac:dyDescent="0.25">
      <c r="B49" s="42"/>
      <c r="C49" s="43"/>
    </row>
    <row r="52" spans="1:3" x14ac:dyDescent="0.25">
      <c r="A52" s="3" t="s">
        <v>158</v>
      </c>
      <c r="C52" s="3" t="str">
        <f>IF(OR(B13="",B21="",B29="",B37="",B45=""),O18,L16)</f>
        <v>Przeprowadź analizę</v>
      </c>
    </row>
  </sheetData>
  <sheetProtection algorithmName="SHA-512" hashValue="IX2kVcTEfIWuu8amYVBXM4sRr34kHMJVedPgnrE+uv/lp7xl6mRBFIoVT5fezUQApIBalqOfafAumrTBKHO5gw==" saltValue="NMoWDp/wPpcBHKEhG1r5qQ==" spinCount="100000" sheet="1" objects="1" scenarios="1"/>
  <mergeCells count="13">
    <mergeCell ref="B48:C49"/>
    <mergeCell ref="A1:J2"/>
    <mergeCell ref="A4:J4"/>
    <mergeCell ref="B29:C30"/>
    <mergeCell ref="B32:C33"/>
    <mergeCell ref="B37:C38"/>
    <mergeCell ref="B40:C41"/>
    <mergeCell ref="B45:C46"/>
    <mergeCell ref="B8:C9"/>
    <mergeCell ref="B13:C14"/>
    <mergeCell ref="B16:C17"/>
    <mergeCell ref="B21:C22"/>
    <mergeCell ref="B24:C25"/>
  </mergeCells>
  <conditionalFormatting sqref="B8">
    <cfRule type="cellIs" dxfId="123" priority="31" operator="equal">
      <formula>$M$3</formula>
    </cfRule>
    <cfRule type="cellIs" dxfId="122" priority="32" operator="equal">
      <formula>$M$5</formula>
    </cfRule>
    <cfRule type="cellIs" dxfId="121" priority="33" operator="equal">
      <formula>""</formula>
    </cfRule>
  </conditionalFormatting>
  <conditionalFormatting sqref="B16">
    <cfRule type="cellIs" dxfId="120" priority="28" operator="equal">
      <formula>$N$3</formula>
    </cfRule>
    <cfRule type="cellIs" dxfId="119" priority="29" operator="equal">
      <formula>$N$5</formula>
    </cfRule>
    <cfRule type="cellIs" dxfId="118" priority="30" operator="equal">
      <formula>""</formula>
    </cfRule>
  </conditionalFormatting>
  <conditionalFormatting sqref="B24">
    <cfRule type="cellIs" dxfId="117" priority="24" operator="equal">
      <formula>$N$3</formula>
    </cfRule>
    <cfRule type="cellIs" dxfId="116" priority="25" operator="equal">
      <formula>$N$5</formula>
    </cfRule>
    <cfRule type="cellIs" dxfId="115" priority="26" operator="equal">
      <formula>""</formula>
    </cfRule>
  </conditionalFormatting>
  <conditionalFormatting sqref="B32">
    <cfRule type="cellIs" dxfId="114" priority="2" operator="equal">
      <formula>$P$6</formula>
    </cfRule>
    <cfRule type="cellIs" dxfId="113" priority="3" operator="equal">
      <formula>$P$4</formula>
    </cfRule>
    <cfRule type="cellIs" dxfId="112" priority="4" operator="equal">
      <formula>""</formula>
    </cfRule>
  </conditionalFormatting>
  <conditionalFormatting sqref="B40">
    <cfRule type="cellIs" dxfId="111" priority="16" operator="equal">
      <formula>$Q$4</formula>
    </cfRule>
    <cfRule type="cellIs" dxfId="110" priority="17" operator="equal">
      <formula>$Q$6</formula>
    </cfRule>
    <cfRule type="cellIs" dxfId="109" priority="18" operator="equal">
      <formula>""</formula>
    </cfRule>
  </conditionalFormatting>
  <conditionalFormatting sqref="B48">
    <cfRule type="cellIs" dxfId="108" priority="12" operator="equal">
      <formula>$Q$4</formula>
    </cfRule>
    <cfRule type="cellIs" dxfId="107" priority="13" operator="equal">
      <formula>$Q$5</formula>
    </cfRule>
    <cfRule type="cellIs" dxfId="106" priority="14" operator="equal">
      <formula>""</formula>
    </cfRule>
  </conditionalFormatting>
  <conditionalFormatting sqref="B8:C9">
    <cfRule type="cellIs" dxfId="105" priority="9" operator="equal">
      <formula>$M$7</formula>
    </cfRule>
    <cfRule type="cellIs" dxfId="104" priority="10" operator="equal">
      <formula>$M$6</formula>
    </cfRule>
  </conditionalFormatting>
  <conditionalFormatting sqref="B16:C17">
    <cfRule type="cellIs" dxfId="103" priority="27" operator="equal">
      <formula>$N$4</formula>
    </cfRule>
  </conditionalFormatting>
  <conditionalFormatting sqref="B24:C25">
    <cfRule type="cellIs" dxfId="102" priority="23" operator="equal">
      <formula>$O$4</formula>
    </cfRule>
  </conditionalFormatting>
  <conditionalFormatting sqref="B32:C33">
    <cfRule type="cellIs" dxfId="101" priority="1" operator="equal">
      <formula>$P$3</formula>
    </cfRule>
  </conditionalFormatting>
  <conditionalFormatting sqref="B40:C41">
    <cfRule type="cellIs" dxfId="100" priority="15" operator="equal">
      <formula>$Q$3</formula>
    </cfRule>
  </conditionalFormatting>
  <conditionalFormatting sqref="B48:C49">
    <cfRule type="cellIs" dxfId="99" priority="11" operator="equal">
      <formula>$R$3</formula>
    </cfRule>
  </conditionalFormatting>
  <dataValidations count="5">
    <dataValidation type="list" allowBlank="1" showInputMessage="1" showErrorMessage="1" sqref="B45:C46" xr:uid="{5A923187-DABC-4B2C-847B-CE57532FBB78}">
      <formula1>$L$24</formula1>
    </dataValidation>
    <dataValidation type="list" allowBlank="1" showInputMessage="1" showErrorMessage="1" sqref="B37:C38" xr:uid="{31C5C836-121A-416E-B817-5771A22D275F}">
      <formula1>$L$23</formula1>
    </dataValidation>
    <dataValidation type="list" allowBlank="1" showInputMessage="1" showErrorMessage="1" sqref="B29:C30" xr:uid="{6C6198E6-8023-4984-9605-587DF5172BFA}">
      <formula1>$L$22</formula1>
    </dataValidation>
    <dataValidation type="list" allowBlank="1" showInputMessage="1" showErrorMessage="1" sqref="B21:C22" xr:uid="{78B0E6B3-457F-47C9-A609-E8554AE4AA78}">
      <formula1>$L$21</formula1>
    </dataValidation>
    <dataValidation type="list" allowBlank="1" showInputMessage="1" showErrorMessage="1" sqref="B13:C14" xr:uid="{FBD23136-9520-45C8-8CD6-EED9F9C4050E}">
      <formula1>$L$20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6D9C7-D8D9-434F-9F90-84EA00F17F25}">
  <dimension ref="A1:T52"/>
  <sheetViews>
    <sheetView topLeftCell="A16" workbookViewId="0">
      <selection activeCell="B13" sqref="B13:C14"/>
    </sheetView>
  </sheetViews>
  <sheetFormatPr defaultRowHeight="15" x14ac:dyDescent="0.25"/>
  <cols>
    <col min="6" max="6" width="8.5703125" customWidth="1"/>
    <col min="11" max="13" width="0" hidden="1" customWidth="1"/>
    <col min="14" max="14" width="19.28515625" hidden="1" customWidth="1"/>
    <col min="15" max="15" width="23.140625" hidden="1" customWidth="1"/>
    <col min="16" max="16" width="22.28515625" hidden="1" customWidth="1"/>
    <col min="17" max="17" width="20.28515625" hidden="1" customWidth="1"/>
    <col min="18" max="20" width="0" hidden="1" customWidth="1"/>
  </cols>
  <sheetData>
    <row r="1" spans="1:20" x14ac:dyDescent="0.25">
      <c r="A1" s="38" t="s">
        <v>95</v>
      </c>
      <c r="B1" s="38"/>
      <c r="C1" s="38"/>
      <c r="D1" s="38"/>
      <c r="E1" s="38"/>
      <c r="F1" s="38"/>
      <c r="G1" s="38"/>
      <c r="H1" s="38"/>
      <c r="I1" s="38"/>
      <c r="J1" s="38"/>
    </row>
    <row r="2" spans="1:20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L2" t="s">
        <v>49</v>
      </c>
      <c r="M2" t="s">
        <v>115</v>
      </c>
      <c r="N2" t="s">
        <v>99</v>
      </c>
      <c r="O2" t="s">
        <v>100</v>
      </c>
      <c r="P2" t="s">
        <v>116</v>
      </c>
      <c r="Q2" t="s">
        <v>117</v>
      </c>
      <c r="R2" t="s">
        <v>118</v>
      </c>
    </row>
    <row r="3" spans="1:20" x14ac:dyDescent="0.25">
      <c r="L3" t="s">
        <v>40</v>
      </c>
      <c r="M3" t="s">
        <v>58</v>
      </c>
      <c r="N3" t="s">
        <v>119</v>
      </c>
      <c r="O3" t="s">
        <v>119</v>
      </c>
      <c r="P3" t="s">
        <v>120</v>
      </c>
      <c r="Q3" t="s">
        <v>121</v>
      </c>
      <c r="R3" t="s">
        <v>122</v>
      </c>
      <c r="T3" t="e">
        <f>IF(A4=Analiza!A9,Analiza!K30,IF(A4=Analiza!C9,Analiza!K31,IF(A4=Analiza!E9,Analiza!K32,IF(A4=Analiza!G9,Analiza!K33,Analiza!K34))))</f>
        <v>#N/A</v>
      </c>
    </row>
    <row r="4" spans="1:20" x14ac:dyDescent="0.25">
      <c r="A4" s="39" t="str">
        <f>IF(Analiza!A33=Analiza!T6,Analiza!A9,IF(Analiza!C33=Analiza!T6,Analiza!C9,IF(Analiza!E33=Analiza!T6,Analiza!E9,IF(Analiza!G33=Analiza!T6,Analiza!G9,IF(Analiza!I33=Analiza!T6,Analiza!I9,Analiza!R4)))))</f>
        <v>-</v>
      </c>
      <c r="B4" s="29"/>
      <c r="C4" s="29"/>
      <c r="D4" s="29"/>
      <c r="E4" s="29"/>
      <c r="F4" s="29"/>
      <c r="G4" s="29"/>
      <c r="H4" s="29"/>
      <c r="I4" s="29"/>
      <c r="J4" s="29"/>
      <c r="L4" t="s">
        <v>39</v>
      </c>
      <c r="M4" t="s">
        <v>58</v>
      </c>
      <c r="N4" t="s">
        <v>121</v>
      </c>
      <c r="O4" t="s">
        <v>121</v>
      </c>
      <c r="P4" s="2" t="s">
        <v>123</v>
      </c>
      <c r="Q4" t="s">
        <v>124</v>
      </c>
      <c r="R4" t="s">
        <v>121</v>
      </c>
    </row>
    <row r="5" spans="1:20" x14ac:dyDescent="0.25">
      <c r="L5" t="s">
        <v>45</v>
      </c>
      <c r="M5" t="s">
        <v>58</v>
      </c>
      <c r="N5" t="s">
        <v>56</v>
      </c>
      <c r="O5" t="s">
        <v>56</v>
      </c>
      <c r="P5" t="s">
        <v>125</v>
      </c>
      <c r="Q5" t="s">
        <v>56</v>
      </c>
      <c r="R5" t="s">
        <v>56</v>
      </c>
    </row>
    <row r="6" spans="1:20" x14ac:dyDescent="0.25">
      <c r="A6" t="s">
        <v>171</v>
      </c>
      <c r="L6" t="s">
        <v>28</v>
      </c>
      <c r="M6" t="s">
        <v>58</v>
      </c>
      <c r="N6" t="s">
        <v>60</v>
      </c>
      <c r="O6" t="s">
        <v>60</v>
      </c>
      <c r="P6" s="2" t="s">
        <v>61</v>
      </c>
      <c r="Q6" t="s">
        <v>125</v>
      </c>
      <c r="R6" t="s">
        <v>59</v>
      </c>
    </row>
    <row r="7" spans="1:20" x14ac:dyDescent="0.25">
      <c r="L7" t="s">
        <v>46</v>
      </c>
      <c r="M7" t="s">
        <v>56</v>
      </c>
      <c r="N7" t="s">
        <v>56</v>
      </c>
      <c r="O7" t="s">
        <v>56</v>
      </c>
      <c r="P7" t="s">
        <v>59</v>
      </c>
      <c r="Q7" t="s">
        <v>56</v>
      </c>
      <c r="R7" t="s">
        <v>56</v>
      </c>
    </row>
    <row r="8" spans="1:20" x14ac:dyDescent="0.25">
      <c r="B8" s="40" t="e">
        <f>M16</f>
        <v>#N/A</v>
      </c>
      <c r="C8" s="41"/>
      <c r="L8" t="s">
        <v>47</v>
      </c>
      <c r="M8" t="s">
        <v>56</v>
      </c>
      <c r="N8" t="s">
        <v>56</v>
      </c>
      <c r="O8" t="s">
        <v>56</v>
      </c>
      <c r="P8" s="2" t="s">
        <v>61</v>
      </c>
      <c r="Q8" s="2" t="s">
        <v>61</v>
      </c>
      <c r="R8" t="s">
        <v>56</v>
      </c>
    </row>
    <row r="9" spans="1:20" x14ac:dyDescent="0.25">
      <c r="B9" s="42"/>
      <c r="C9" s="43"/>
      <c r="L9" t="s">
        <v>43</v>
      </c>
      <c r="M9" t="s">
        <v>74</v>
      </c>
      <c r="N9" t="s">
        <v>56</v>
      </c>
      <c r="O9" t="s">
        <v>56</v>
      </c>
      <c r="P9" t="s">
        <v>60</v>
      </c>
      <c r="Q9" t="s">
        <v>56</v>
      </c>
      <c r="R9" t="s">
        <v>56</v>
      </c>
    </row>
    <row r="10" spans="1:20" x14ac:dyDescent="0.25">
      <c r="L10" t="s">
        <v>33</v>
      </c>
      <c r="M10" t="s">
        <v>73</v>
      </c>
      <c r="N10" t="s">
        <v>73</v>
      </c>
      <c r="O10" t="s">
        <v>73</v>
      </c>
      <c r="P10" s="2" t="s">
        <v>61</v>
      </c>
      <c r="Q10" s="2" t="s">
        <v>61</v>
      </c>
      <c r="R10" t="s">
        <v>121</v>
      </c>
    </row>
    <row r="11" spans="1:20" x14ac:dyDescent="0.25">
      <c r="A11" t="s">
        <v>109</v>
      </c>
    </row>
    <row r="13" spans="1:20" x14ac:dyDescent="0.25">
      <c r="B13" s="44"/>
      <c r="C13" s="45"/>
    </row>
    <row r="14" spans="1:20" x14ac:dyDescent="0.25">
      <c r="B14" s="46"/>
      <c r="C14" s="47"/>
    </row>
    <row r="16" spans="1:20" x14ac:dyDescent="0.25">
      <c r="B16" s="40" t="str">
        <f>IF(B13=L20,N16,O18)</f>
        <v>Przeprowadź analizę</v>
      </c>
      <c r="C16" s="41"/>
      <c r="L16" t="e">
        <f>T3</f>
        <v>#N/A</v>
      </c>
      <c r="M16" t="e">
        <f>VLOOKUP(L16,L3:R15,2,0)</f>
        <v>#N/A</v>
      </c>
      <c r="N16" t="e">
        <f>VLOOKUP(L16,L3:R15,3,0)</f>
        <v>#N/A</v>
      </c>
      <c r="O16" t="e">
        <f>VLOOKUP(L16,L3:R15,4,0)</f>
        <v>#N/A</v>
      </c>
      <c r="P16" t="e">
        <f>VLOOKUP(L16,L3:R15,5,0)</f>
        <v>#N/A</v>
      </c>
      <c r="Q16" t="e">
        <f>VLOOKUP(L16,L3:R15,6,0)</f>
        <v>#N/A</v>
      </c>
      <c r="R16" t="e">
        <f>VLOOKUP(L16,L3:R15,7,0)</f>
        <v>#N/A</v>
      </c>
    </row>
    <row r="17" spans="1:15" x14ac:dyDescent="0.25">
      <c r="B17" s="42"/>
      <c r="C17" s="43"/>
    </row>
    <row r="18" spans="1:15" x14ac:dyDescent="0.25">
      <c r="L18" t="s">
        <v>108</v>
      </c>
      <c r="O18" t="s">
        <v>153</v>
      </c>
    </row>
    <row r="19" spans="1:15" x14ac:dyDescent="0.25">
      <c r="A19" t="s">
        <v>154</v>
      </c>
    </row>
    <row r="20" spans="1:15" x14ac:dyDescent="0.25">
      <c r="L20" t="s">
        <v>110</v>
      </c>
    </row>
    <row r="21" spans="1:15" x14ac:dyDescent="0.25">
      <c r="B21" s="44"/>
      <c r="C21" s="45"/>
      <c r="L21" t="s">
        <v>111</v>
      </c>
    </row>
    <row r="22" spans="1:15" x14ac:dyDescent="0.25">
      <c r="B22" s="46"/>
      <c r="C22" s="47"/>
      <c r="L22" t="s">
        <v>167</v>
      </c>
    </row>
    <row r="23" spans="1:15" x14ac:dyDescent="0.25">
      <c r="L23" t="s">
        <v>168</v>
      </c>
    </row>
    <row r="24" spans="1:15" ht="15" customHeight="1" x14ac:dyDescent="0.25">
      <c r="B24" s="40" t="str">
        <f>IF(B21=L21,O16,O18)</f>
        <v>Przeprowadź analizę</v>
      </c>
      <c r="C24" s="41"/>
      <c r="L24" t="s">
        <v>169</v>
      </c>
    </row>
    <row r="25" spans="1:15" x14ac:dyDescent="0.25">
      <c r="B25" s="42"/>
      <c r="C25" s="43"/>
    </row>
    <row r="27" spans="1:15" x14ac:dyDescent="0.25">
      <c r="A27" t="s">
        <v>164</v>
      </c>
    </row>
    <row r="29" spans="1:15" x14ac:dyDescent="0.25">
      <c r="B29" s="44"/>
      <c r="C29" s="45"/>
    </row>
    <row r="30" spans="1:15" x14ac:dyDescent="0.25">
      <c r="B30" s="46"/>
      <c r="C30" s="47"/>
    </row>
    <row r="32" spans="1:15" x14ac:dyDescent="0.25">
      <c r="B32" s="40" t="str">
        <f>IF(B29=L22,P16,O18)</f>
        <v>Przeprowadź analizę</v>
      </c>
      <c r="C32" s="41"/>
    </row>
    <row r="33" spans="1:3" x14ac:dyDescent="0.25">
      <c r="B33" s="42"/>
      <c r="C33" s="43"/>
    </row>
    <row r="35" spans="1:3" x14ac:dyDescent="0.25">
      <c r="A35" t="s">
        <v>165</v>
      </c>
    </row>
    <row r="37" spans="1:3" x14ac:dyDescent="0.25">
      <c r="B37" s="44"/>
      <c r="C37" s="45"/>
    </row>
    <row r="38" spans="1:3" x14ac:dyDescent="0.25">
      <c r="B38" s="46"/>
      <c r="C38" s="47"/>
    </row>
    <row r="40" spans="1:3" x14ac:dyDescent="0.25">
      <c r="B40" s="40" t="str">
        <f>IF(B37=L23,Q16,O18)</f>
        <v>Przeprowadź analizę</v>
      </c>
      <c r="C40" s="41"/>
    </row>
    <row r="41" spans="1:3" x14ac:dyDescent="0.25">
      <c r="B41" s="42"/>
      <c r="C41" s="43"/>
    </row>
    <row r="43" spans="1:3" x14ac:dyDescent="0.25">
      <c r="A43" t="s">
        <v>166</v>
      </c>
    </row>
    <row r="45" spans="1:3" x14ac:dyDescent="0.25">
      <c r="B45" s="44"/>
      <c r="C45" s="45"/>
    </row>
    <row r="46" spans="1:3" x14ac:dyDescent="0.25">
      <c r="B46" s="46"/>
      <c r="C46" s="47"/>
    </row>
    <row r="48" spans="1:3" x14ac:dyDescent="0.25">
      <c r="B48" s="40" t="str">
        <f>IF(B45=L24,R16,O18)</f>
        <v>Przeprowadź analizę</v>
      </c>
      <c r="C48" s="41"/>
    </row>
    <row r="49" spans="1:3" x14ac:dyDescent="0.25">
      <c r="B49" s="42"/>
      <c r="C49" s="43"/>
    </row>
    <row r="52" spans="1:3" x14ac:dyDescent="0.25">
      <c r="A52" s="3" t="s">
        <v>158</v>
      </c>
      <c r="C52" s="3" t="str">
        <f>IF(OR(B13="",B21="",B29="",B37="",B45=""),O18,L16)</f>
        <v>Przeprowadź analizę</v>
      </c>
    </row>
  </sheetData>
  <sheetProtection algorithmName="SHA-512" hashValue="guwq9GsxJ66Rc6QIy/5yzZVyQX3UTv355DiEYB58lpVFUxLKYbp9i+ivSEZ12WR2kSNpAn7MOco/jMtsbudEIw==" saltValue="KZtF6X/z+b+FkGHt9ZnTrw==" spinCount="100000" sheet="1" objects="1" scenarios="1"/>
  <mergeCells count="13">
    <mergeCell ref="B40:C41"/>
    <mergeCell ref="B45:C46"/>
    <mergeCell ref="B48:C49"/>
    <mergeCell ref="B21:C22"/>
    <mergeCell ref="B24:C25"/>
    <mergeCell ref="B29:C30"/>
    <mergeCell ref="B32:C33"/>
    <mergeCell ref="B37:C38"/>
    <mergeCell ref="A1:J2"/>
    <mergeCell ref="A4:J4"/>
    <mergeCell ref="B8:C9"/>
    <mergeCell ref="B13:C14"/>
    <mergeCell ref="B16:C17"/>
  </mergeCells>
  <conditionalFormatting sqref="B8">
    <cfRule type="cellIs" dxfId="98" priority="37" operator="equal">
      <formula>""</formula>
    </cfRule>
    <cfRule type="cellIs" dxfId="97" priority="35" operator="equal">
      <formula>$M$3</formula>
    </cfRule>
    <cfRule type="cellIs" dxfId="96" priority="36" operator="equal">
      <formula>$M$10</formula>
    </cfRule>
  </conditionalFormatting>
  <conditionalFormatting sqref="B16">
    <cfRule type="cellIs" dxfId="95" priority="34" operator="equal">
      <formula>""</formula>
    </cfRule>
    <cfRule type="cellIs" dxfId="94" priority="33" operator="equal">
      <formula>$N$5</formula>
    </cfRule>
    <cfRule type="cellIs" dxfId="93" priority="32" operator="equal">
      <formula>$N$4</formula>
    </cfRule>
  </conditionalFormatting>
  <conditionalFormatting sqref="B24">
    <cfRule type="cellIs" dxfId="92" priority="8" operator="equal">
      <formula>$N$4</formula>
    </cfRule>
    <cfRule type="cellIs" dxfId="91" priority="9" operator="equal">
      <formula>$N$5</formula>
    </cfRule>
    <cfRule type="cellIs" dxfId="90" priority="10" operator="equal">
      <formula>""</formula>
    </cfRule>
  </conditionalFormatting>
  <conditionalFormatting sqref="B32">
    <cfRule type="cellIs" dxfId="89" priority="14" operator="equal">
      <formula>$P$3</formula>
    </cfRule>
    <cfRule type="cellIs" dxfId="88" priority="15" operator="equal">
      <formula>$P$5</formula>
    </cfRule>
    <cfRule type="cellIs" dxfId="87" priority="16" operator="equal">
      <formula>""</formula>
    </cfRule>
  </conditionalFormatting>
  <conditionalFormatting sqref="B40">
    <cfRule type="cellIs" dxfId="86" priority="26" operator="equal">
      <formula>""</formula>
    </cfRule>
    <cfRule type="cellIs" dxfId="85" priority="25" operator="equal">
      <formula>$Q$6</formula>
    </cfRule>
    <cfRule type="cellIs" dxfId="84" priority="24" operator="equal">
      <formula>$Q$4</formula>
    </cfRule>
  </conditionalFormatting>
  <conditionalFormatting sqref="B48">
    <cfRule type="cellIs" dxfId="83" priority="22" operator="equal">
      <formula>""</formula>
    </cfRule>
    <cfRule type="cellIs" dxfId="82" priority="21" operator="equal">
      <formula>$R$6</formula>
    </cfRule>
    <cfRule type="cellIs" dxfId="81" priority="20" operator="equal">
      <formula>$R$4</formula>
    </cfRule>
  </conditionalFormatting>
  <conditionalFormatting sqref="B8:C9">
    <cfRule type="cellIs" dxfId="80" priority="17" operator="equal">
      <formula>$M$7</formula>
    </cfRule>
    <cfRule type="cellIs" dxfId="79" priority="18" operator="equal">
      <formula>$M$9</formula>
    </cfRule>
  </conditionalFormatting>
  <conditionalFormatting sqref="B16:C17">
    <cfRule type="cellIs" dxfId="78" priority="12" operator="equal">
      <formula>$N$6</formula>
    </cfRule>
    <cfRule type="cellIs" dxfId="77" priority="11" operator="equal">
      <formula>$N$10</formula>
    </cfRule>
    <cfRule type="cellIs" dxfId="76" priority="31" operator="equal">
      <formula>$N$3</formula>
    </cfRule>
  </conditionalFormatting>
  <conditionalFormatting sqref="B24:C25">
    <cfRule type="cellIs" dxfId="75" priority="7" operator="equal">
      <formula>$N$3</formula>
    </cfRule>
    <cfRule type="cellIs" dxfId="74" priority="6" operator="equal">
      <formula>$N$6</formula>
    </cfRule>
    <cfRule type="cellIs" dxfId="73" priority="5" operator="equal">
      <formula>$N$10</formula>
    </cfRule>
  </conditionalFormatting>
  <conditionalFormatting sqref="B32:C33">
    <cfRule type="cellIs" dxfId="72" priority="4" operator="equal">
      <formula>$P$7</formula>
    </cfRule>
    <cfRule type="cellIs" dxfId="71" priority="3" operator="equal">
      <formula>$P$9</formula>
    </cfRule>
    <cfRule type="cellIs" dxfId="70" priority="13" operator="equal">
      <formula>$P$4</formula>
    </cfRule>
  </conditionalFormatting>
  <conditionalFormatting sqref="B40:C41">
    <cfRule type="cellIs" dxfId="69" priority="23" operator="equal">
      <formula>$Q$3</formula>
    </cfRule>
    <cfRule type="cellIs" dxfId="68" priority="2" operator="equal">
      <formula>$Q$5</formula>
    </cfRule>
  </conditionalFormatting>
  <conditionalFormatting sqref="B48:C49">
    <cfRule type="cellIs" dxfId="67" priority="19" operator="equal">
      <formula>$R$3</formula>
    </cfRule>
    <cfRule type="cellIs" dxfId="66" priority="1" operator="equal">
      <formula>$R$5</formula>
    </cfRule>
  </conditionalFormatting>
  <dataValidations count="5">
    <dataValidation type="list" allowBlank="1" showInputMessage="1" showErrorMessage="1" sqref="B13:C14" xr:uid="{3058DDAA-4A8D-4711-A7D0-BCAAB93F7008}">
      <formula1>$L$20</formula1>
    </dataValidation>
    <dataValidation type="list" allowBlank="1" showInputMessage="1" showErrorMessage="1" sqref="B21:C22" xr:uid="{743DB0C8-3C48-40D8-83D1-206E23B00429}">
      <formula1>$L$21</formula1>
    </dataValidation>
    <dataValidation type="list" allowBlank="1" showInputMessage="1" showErrorMessage="1" sqref="B29:C30" xr:uid="{CCF8AA7C-C9F9-4AD0-992D-966DAEF626B0}">
      <formula1>$L$22</formula1>
    </dataValidation>
    <dataValidation type="list" allowBlank="1" showInputMessage="1" showErrorMessage="1" sqref="B37:C38" xr:uid="{66CA35D8-8A0A-45F8-AEB4-309D711143FD}">
      <formula1>$L$23</formula1>
    </dataValidation>
    <dataValidation type="list" allowBlank="1" showInputMessage="1" showErrorMessage="1" sqref="B45:C46" xr:uid="{DC211C66-EC25-4300-BB51-77B25C1426D6}">
      <formula1>$L$24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F15B-B6DF-40C9-A190-08FA8CC5D207}">
  <dimension ref="A1:T52"/>
  <sheetViews>
    <sheetView workbookViewId="0">
      <selection activeCell="B13" sqref="B13:C14"/>
    </sheetView>
  </sheetViews>
  <sheetFormatPr defaultRowHeight="15" x14ac:dyDescent="0.25"/>
  <cols>
    <col min="11" max="12" width="0" hidden="1" customWidth="1"/>
    <col min="13" max="13" width="17.85546875" hidden="1" customWidth="1"/>
    <col min="14" max="14" width="18.85546875" hidden="1" customWidth="1"/>
    <col min="15" max="15" width="16" hidden="1" customWidth="1"/>
    <col min="16" max="16" width="15.5703125" hidden="1" customWidth="1"/>
    <col min="17" max="20" width="0" hidden="1" customWidth="1"/>
  </cols>
  <sheetData>
    <row r="1" spans="1:20" x14ac:dyDescent="0.25">
      <c r="A1" s="38" t="s">
        <v>97</v>
      </c>
      <c r="B1" s="38"/>
      <c r="C1" s="38"/>
      <c r="D1" s="38"/>
      <c r="E1" s="38"/>
      <c r="F1" s="38"/>
      <c r="G1" s="38"/>
      <c r="H1" s="38"/>
      <c r="I1" s="38"/>
      <c r="J1" s="38"/>
    </row>
    <row r="2" spans="1:20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L2" t="s">
        <v>49</v>
      </c>
      <c r="M2" t="s">
        <v>136</v>
      </c>
      <c r="N2" t="s">
        <v>137</v>
      </c>
      <c r="O2" t="s">
        <v>138</v>
      </c>
      <c r="P2" t="s">
        <v>139</v>
      </c>
      <c r="Q2" t="s">
        <v>102</v>
      </c>
      <c r="R2" t="s">
        <v>140</v>
      </c>
    </row>
    <row r="3" spans="1:20" x14ac:dyDescent="0.25">
      <c r="L3" t="s">
        <v>32</v>
      </c>
      <c r="M3" t="s">
        <v>56</v>
      </c>
      <c r="N3" s="2" t="s">
        <v>61</v>
      </c>
      <c r="O3" s="2" t="s">
        <v>61</v>
      </c>
      <c r="P3" t="s">
        <v>56</v>
      </c>
      <c r="Q3" s="2" t="s">
        <v>61</v>
      </c>
      <c r="R3" t="s">
        <v>141</v>
      </c>
      <c r="T3" t="e">
        <f>IF(A4=Analiza!A9,Analiza!K30,IF(A4=Analiza!C9,Analiza!K31,IF(A4=Analiza!E9,Analiza!K32,IF(A4=Analiza!G9,Analiza!K33,Analiza!K34))))</f>
        <v>#N/A</v>
      </c>
    </row>
    <row r="4" spans="1:20" x14ac:dyDescent="0.25">
      <c r="A4" s="39" t="str">
        <f>IF(Analiza!A41=Analiza!T7,Analiza!A9,IF(Analiza!C41=Analiza!T7,Analiza!C9,IF(Analiza!E41=Analiza!T7,Analiza!E9,IF(Analiza!G41=Analiza!T7,Analiza!G9,IF(Analiza!I41=Analiza!T7,Analiza!I9,Analiza!R4)))))</f>
        <v>-</v>
      </c>
      <c r="B4" s="29"/>
      <c r="C4" s="29"/>
      <c r="D4" s="29"/>
      <c r="E4" s="29"/>
      <c r="F4" s="29"/>
      <c r="G4" s="29"/>
      <c r="H4" s="29"/>
      <c r="I4" s="29"/>
      <c r="J4" s="29"/>
      <c r="L4" t="s">
        <v>29</v>
      </c>
      <c r="M4" t="s">
        <v>56</v>
      </c>
      <c r="N4" t="s">
        <v>56</v>
      </c>
      <c r="O4" t="s">
        <v>142</v>
      </c>
      <c r="P4" s="2" t="s">
        <v>56</v>
      </c>
      <c r="Q4" s="2" t="s">
        <v>61</v>
      </c>
      <c r="R4" t="s">
        <v>143</v>
      </c>
    </row>
    <row r="5" spans="1:20" x14ac:dyDescent="0.25">
      <c r="L5" t="s">
        <v>38</v>
      </c>
      <c r="M5" t="s">
        <v>56</v>
      </c>
      <c r="N5" t="s">
        <v>56</v>
      </c>
      <c r="O5" t="s">
        <v>56</v>
      </c>
      <c r="P5" t="s">
        <v>56</v>
      </c>
      <c r="Q5" t="s">
        <v>59</v>
      </c>
      <c r="R5" t="s">
        <v>144</v>
      </c>
    </row>
    <row r="6" spans="1:20" x14ac:dyDescent="0.25">
      <c r="A6" t="s">
        <v>172</v>
      </c>
    </row>
    <row r="8" spans="1:20" x14ac:dyDescent="0.25">
      <c r="B8" s="40" t="e">
        <f>M16</f>
        <v>#N/A</v>
      </c>
      <c r="C8" s="41"/>
      <c r="P8" s="2"/>
      <c r="Q8" s="2"/>
    </row>
    <row r="9" spans="1:20" x14ac:dyDescent="0.25">
      <c r="B9" s="42"/>
      <c r="C9" s="43"/>
    </row>
    <row r="10" spans="1:20" x14ac:dyDescent="0.25">
      <c r="P10" s="2"/>
      <c r="Q10" s="2"/>
    </row>
    <row r="11" spans="1:20" x14ac:dyDescent="0.25">
      <c r="A11" t="s">
        <v>177</v>
      </c>
    </row>
    <row r="13" spans="1:20" ht="15" customHeight="1" x14ac:dyDescent="0.25">
      <c r="B13" s="44"/>
      <c r="C13" s="45"/>
    </row>
    <row r="14" spans="1:20" x14ac:dyDescent="0.25">
      <c r="B14" s="46"/>
      <c r="C14" s="47"/>
    </row>
    <row r="16" spans="1:20" x14ac:dyDescent="0.25">
      <c r="B16" s="40" t="str">
        <f>IF(B13=L20,N16,O18)</f>
        <v>Przeprowadź analizę</v>
      </c>
      <c r="C16" s="41"/>
      <c r="L16" t="e">
        <f>T3</f>
        <v>#N/A</v>
      </c>
      <c r="M16" t="e">
        <f>VLOOKUP(L16,L3:R15,2,0)</f>
        <v>#N/A</v>
      </c>
      <c r="N16" t="e">
        <f>VLOOKUP(L16,L3:R15,3,0)</f>
        <v>#N/A</v>
      </c>
      <c r="O16" t="e">
        <f>VLOOKUP(L16,L3:R15,4,0)</f>
        <v>#N/A</v>
      </c>
      <c r="P16" t="e">
        <f>VLOOKUP(L16,L3:R15,5,0)</f>
        <v>#N/A</v>
      </c>
      <c r="Q16" t="e">
        <f>VLOOKUP(L16,L3:R15,6,0)</f>
        <v>#N/A</v>
      </c>
      <c r="R16" t="e">
        <f>VLOOKUP(L16,L3:R15,7,0)</f>
        <v>#N/A</v>
      </c>
    </row>
    <row r="17" spans="1:15" x14ac:dyDescent="0.25">
      <c r="B17" s="42"/>
      <c r="C17" s="43"/>
    </row>
    <row r="18" spans="1:15" x14ac:dyDescent="0.25">
      <c r="L18" t="s">
        <v>108</v>
      </c>
      <c r="O18" t="s">
        <v>153</v>
      </c>
    </row>
    <row r="19" spans="1:15" x14ac:dyDescent="0.25">
      <c r="A19" t="s">
        <v>178</v>
      </c>
    </row>
    <row r="20" spans="1:15" x14ac:dyDescent="0.25">
      <c r="L20" t="s">
        <v>173</v>
      </c>
    </row>
    <row r="21" spans="1:15" ht="15" customHeight="1" x14ac:dyDescent="0.25">
      <c r="B21" s="44"/>
      <c r="C21" s="45"/>
      <c r="L21" t="s">
        <v>174</v>
      </c>
    </row>
    <row r="22" spans="1:15" x14ac:dyDescent="0.25">
      <c r="B22" s="46"/>
      <c r="C22" s="47"/>
      <c r="L22" t="s">
        <v>175</v>
      </c>
    </row>
    <row r="23" spans="1:15" x14ac:dyDescent="0.25">
      <c r="L23" t="s">
        <v>113</v>
      </c>
    </row>
    <row r="24" spans="1:15" x14ac:dyDescent="0.25">
      <c r="B24" s="40" t="str">
        <f>IF(B21=L21,O16,O18)</f>
        <v>Przeprowadź analizę</v>
      </c>
      <c r="C24" s="41"/>
      <c r="L24" t="s">
        <v>176</v>
      </c>
    </row>
    <row r="25" spans="1:15" x14ac:dyDescent="0.25">
      <c r="B25" s="42"/>
      <c r="C25" s="43"/>
    </row>
    <row r="27" spans="1:15" x14ac:dyDescent="0.25">
      <c r="A27" t="s">
        <v>179</v>
      </c>
    </row>
    <row r="29" spans="1:15" ht="15" customHeight="1" x14ac:dyDescent="0.25">
      <c r="B29" s="44"/>
      <c r="C29" s="45"/>
    </row>
    <row r="30" spans="1:15" x14ac:dyDescent="0.25">
      <c r="B30" s="46"/>
      <c r="C30" s="47"/>
    </row>
    <row r="32" spans="1:15" x14ac:dyDescent="0.25">
      <c r="B32" s="40" t="str">
        <f>IF(B29=L22,P16,O18)</f>
        <v>Przeprowadź analizę</v>
      </c>
      <c r="C32" s="41"/>
    </row>
    <row r="33" spans="1:3" x14ac:dyDescent="0.25">
      <c r="B33" s="42"/>
      <c r="C33" s="43"/>
    </row>
    <row r="35" spans="1:3" x14ac:dyDescent="0.25">
      <c r="A35" t="s">
        <v>156</v>
      </c>
    </row>
    <row r="37" spans="1:3" ht="15" customHeight="1" x14ac:dyDescent="0.25">
      <c r="B37" s="44"/>
      <c r="C37" s="45"/>
    </row>
    <row r="38" spans="1:3" x14ac:dyDescent="0.25">
      <c r="B38" s="46"/>
      <c r="C38" s="47"/>
    </row>
    <row r="40" spans="1:3" x14ac:dyDescent="0.25">
      <c r="B40" s="40" t="str">
        <f>IF(B37=L23,Q16,O18)</f>
        <v>Przeprowadź analizę</v>
      </c>
      <c r="C40" s="41"/>
    </row>
    <row r="41" spans="1:3" x14ac:dyDescent="0.25">
      <c r="B41" s="42"/>
      <c r="C41" s="43"/>
    </row>
    <row r="43" spans="1:3" x14ac:dyDescent="0.25">
      <c r="A43" t="s">
        <v>180</v>
      </c>
    </row>
    <row r="45" spans="1:3" ht="15" customHeight="1" x14ac:dyDescent="0.25">
      <c r="B45" s="44"/>
      <c r="C45" s="45"/>
    </row>
    <row r="46" spans="1:3" x14ac:dyDescent="0.25">
      <c r="B46" s="46"/>
      <c r="C46" s="47"/>
    </row>
    <row r="48" spans="1:3" x14ac:dyDescent="0.25">
      <c r="B48" s="40" t="str">
        <f>IF(B45=L24,R16,O18)</f>
        <v>Przeprowadź analizę</v>
      </c>
      <c r="C48" s="41"/>
    </row>
    <row r="49" spans="1:3" x14ac:dyDescent="0.25">
      <c r="B49" s="42"/>
      <c r="C49" s="43"/>
    </row>
    <row r="52" spans="1:3" x14ac:dyDescent="0.25">
      <c r="A52" s="3" t="s">
        <v>158</v>
      </c>
      <c r="C52" s="3" t="str">
        <f>IF(OR(B13="",B21="",B29="",B37="",B45=""),O18,L16)</f>
        <v>Przeprowadź analizę</v>
      </c>
    </row>
  </sheetData>
  <sheetProtection algorithmName="SHA-512" hashValue="oBIlTKSFOfYhqrYmTmPtQ3uZ2I28SY1kEfL3Oi36b0n/qHhPciak1q1xzN7svgozX8KN/Ce333a3tvh2IwrCeA==" saltValue="EHwbANLLKffpvh3BieblBg==" spinCount="100000" sheet="1" objects="1" scenarios="1"/>
  <mergeCells count="13">
    <mergeCell ref="B48:C49"/>
    <mergeCell ref="A1:J2"/>
    <mergeCell ref="A4:J4"/>
    <mergeCell ref="B29:C30"/>
    <mergeCell ref="B32:C33"/>
    <mergeCell ref="B37:C38"/>
    <mergeCell ref="B40:C41"/>
    <mergeCell ref="B45:C46"/>
    <mergeCell ref="B8:C9"/>
    <mergeCell ref="B13:C14"/>
    <mergeCell ref="B16:C17"/>
    <mergeCell ref="B21:C22"/>
    <mergeCell ref="B24:C25"/>
  </mergeCells>
  <conditionalFormatting sqref="B8">
    <cfRule type="cellIs" dxfId="65" priority="33" operator="equal">
      <formula>""</formula>
    </cfRule>
    <cfRule type="cellIs" dxfId="64" priority="31" operator="equal">
      <formula>$M$3</formula>
    </cfRule>
    <cfRule type="cellIs" dxfId="63" priority="32" operator="equal">
      <formula>$M$10</formula>
    </cfRule>
  </conditionalFormatting>
  <conditionalFormatting sqref="B16">
    <cfRule type="cellIs" dxfId="62" priority="30" operator="equal">
      <formula>""</formula>
    </cfRule>
    <cfRule type="cellIs" dxfId="61" priority="29" operator="equal">
      <formula>$N$5</formula>
    </cfRule>
    <cfRule type="cellIs" dxfId="60" priority="28" operator="equal">
      <formula>$N$4</formula>
    </cfRule>
  </conditionalFormatting>
  <conditionalFormatting sqref="B24">
    <cfRule type="cellIs" dxfId="59" priority="8" operator="equal">
      <formula>$O$4</formula>
    </cfRule>
    <cfRule type="cellIs" dxfId="58" priority="9" operator="equal">
      <formula>$N$5</formula>
    </cfRule>
    <cfRule type="cellIs" dxfId="57" priority="10" operator="equal">
      <formula>""</formula>
    </cfRule>
  </conditionalFormatting>
  <conditionalFormatting sqref="B32">
    <cfRule type="cellIs" dxfId="56" priority="14" operator="equal">
      <formula>$P$3</formula>
    </cfRule>
    <cfRule type="cellIs" dxfId="55" priority="15" operator="equal">
      <formula>$P$5</formula>
    </cfRule>
    <cfRule type="cellIs" dxfId="54" priority="16" operator="equal">
      <formula>""</formula>
    </cfRule>
  </conditionalFormatting>
  <conditionalFormatting sqref="B40">
    <cfRule type="cellIs" dxfId="53" priority="26" operator="equal">
      <formula>""</formula>
    </cfRule>
    <cfRule type="cellIs" dxfId="52" priority="25" operator="equal">
      <formula>$Q$6</formula>
    </cfRule>
    <cfRule type="cellIs" dxfId="51" priority="24" operator="equal">
      <formula>$Q$4</formula>
    </cfRule>
  </conditionalFormatting>
  <conditionalFormatting sqref="B48">
    <cfRule type="cellIs" dxfId="50" priority="22" operator="equal">
      <formula>""</formula>
    </cfRule>
    <cfRule type="cellIs" dxfId="49" priority="21" operator="equal">
      <formula>$R$5</formula>
    </cfRule>
    <cfRule type="cellIs" dxfId="48" priority="20" operator="equal">
      <formula>$R$4</formula>
    </cfRule>
  </conditionalFormatting>
  <conditionalFormatting sqref="B8:C9">
    <cfRule type="cellIs" dxfId="47" priority="17" operator="equal">
      <formula>$M$3</formula>
    </cfRule>
    <cfRule type="cellIs" dxfId="46" priority="18" operator="equal">
      <formula>$M$9</formula>
    </cfRule>
  </conditionalFormatting>
  <conditionalFormatting sqref="B16:C17">
    <cfRule type="cellIs" dxfId="45" priority="12" operator="equal">
      <formula>$N$6</formula>
    </cfRule>
    <cfRule type="cellIs" dxfId="44" priority="11" operator="equal">
      <formula>$N$10</formula>
    </cfRule>
    <cfRule type="cellIs" dxfId="43" priority="27" operator="equal">
      <formula>$N$3</formula>
    </cfRule>
  </conditionalFormatting>
  <conditionalFormatting sqref="B24:C25">
    <cfRule type="cellIs" dxfId="42" priority="7" operator="equal">
      <formula>$O$3</formula>
    </cfRule>
    <cfRule type="cellIs" dxfId="41" priority="6" operator="equal">
      <formula>$N$6</formula>
    </cfRule>
    <cfRule type="cellIs" dxfId="40" priority="5" operator="equal">
      <formula>$N$10</formula>
    </cfRule>
  </conditionalFormatting>
  <conditionalFormatting sqref="B32:C33">
    <cfRule type="cellIs" dxfId="39" priority="4" operator="equal">
      <formula>$P$7</formula>
    </cfRule>
    <cfRule type="cellIs" dxfId="38" priority="3" operator="equal">
      <formula>$P$9</formula>
    </cfRule>
    <cfRule type="cellIs" dxfId="37" priority="13" operator="equal">
      <formula>$P$4</formula>
    </cfRule>
  </conditionalFormatting>
  <conditionalFormatting sqref="B40:C41">
    <cfRule type="cellIs" dxfId="36" priority="23" operator="equal">
      <formula>$Q$5</formula>
    </cfRule>
    <cfRule type="cellIs" dxfId="35" priority="2" operator="equal">
      <formula>$Q$4</formula>
    </cfRule>
  </conditionalFormatting>
  <conditionalFormatting sqref="B48:C49">
    <cfRule type="cellIs" dxfId="34" priority="19" operator="equal">
      <formula>$R$3</formula>
    </cfRule>
    <cfRule type="cellIs" dxfId="33" priority="1" operator="equal">
      <formula>$R$5</formula>
    </cfRule>
  </conditionalFormatting>
  <dataValidations count="5">
    <dataValidation type="list" allowBlank="1" showInputMessage="1" showErrorMessage="1" sqref="B45:C46" xr:uid="{1F5B506C-2190-47B0-858B-641297A2642E}">
      <formula1>$L$24</formula1>
    </dataValidation>
    <dataValidation type="list" allowBlank="1" showInputMessage="1" showErrorMessage="1" sqref="B37:C38" xr:uid="{DC493059-B6AA-4DDB-A37E-5021CCBB93BC}">
      <formula1>$L$23</formula1>
    </dataValidation>
    <dataValidation type="list" allowBlank="1" showInputMessage="1" showErrorMessage="1" sqref="B29:C30" xr:uid="{F380340F-336A-47FB-8446-A88D5B74C01B}">
      <formula1>$L$22</formula1>
    </dataValidation>
    <dataValidation type="list" allowBlank="1" showInputMessage="1" showErrorMessage="1" sqref="B21:C22" xr:uid="{EB1F455B-4E9F-42F7-98CA-3AB30A6B6C30}">
      <formula1>$L$21</formula1>
    </dataValidation>
    <dataValidation type="list" allowBlank="1" showInputMessage="1" showErrorMessage="1" sqref="B13:C14" xr:uid="{AEDA4191-98C0-45CB-8A04-13FEB927F7B6}">
      <formula1>$L$20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531C-F12E-4191-9E0A-3BEE73E018AF}">
  <dimension ref="A1:T52"/>
  <sheetViews>
    <sheetView workbookViewId="0">
      <selection activeCell="I3" sqref="I1:V1048576"/>
    </sheetView>
  </sheetViews>
  <sheetFormatPr defaultRowHeight="15" x14ac:dyDescent="0.25"/>
  <cols>
    <col min="10" max="10" width="0" hidden="1" customWidth="1"/>
    <col min="11" max="12" width="9.140625" hidden="1" customWidth="1"/>
    <col min="13" max="13" width="26.42578125" hidden="1" customWidth="1"/>
    <col min="14" max="14" width="15.140625" hidden="1" customWidth="1"/>
    <col min="15" max="15" width="14.5703125" hidden="1" customWidth="1"/>
    <col min="16" max="16" width="9.140625" hidden="1" customWidth="1"/>
    <col min="17" max="17" width="19.85546875" hidden="1" customWidth="1"/>
    <col min="18" max="20" width="9.140625" hidden="1" customWidth="1"/>
    <col min="21" max="21" width="0" hidden="1" customWidth="1"/>
  </cols>
  <sheetData>
    <row r="1" spans="1:20" x14ac:dyDescent="0.25">
      <c r="A1" s="38" t="s">
        <v>98</v>
      </c>
      <c r="B1" s="38"/>
      <c r="C1" s="38"/>
      <c r="D1" s="38"/>
      <c r="E1" s="38"/>
      <c r="F1" s="38"/>
      <c r="G1" s="38"/>
      <c r="H1" s="38"/>
      <c r="I1" s="38"/>
      <c r="J1" s="38"/>
    </row>
    <row r="2" spans="1:20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L2" t="s">
        <v>49</v>
      </c>
      <c r="M2" t="s">
        <v>136</v>
      </c>
      <c r="N2" t="s">
        <v>99</v>
      </c>
      <c r="O2" t="s">
        <v>145</v>
      </c>
      <c r="P2" t="s">
        <v>147</v>
      </c>
      <c r="Q2" t="s">
        <v>148</v>
      </c>
      <c r="R2" t="s">
        <v>146</v>
      </c>
    </row>
    <row r="3" spans="1:20" x14ac:dyDescent="0.25">
      <c r="L3" t="s">
        <v>42</v>
      </c>
      <c r="M3" s="2" t="s">
        <v>61</v>
      </c>
      <c r="N3" t="s">
        <v>56</v>
      </c>
      <c r="O3" s="2" t="s">
        <v>61</v>
      </c>
      <c r="P3" t="s">
        <v>56</v>
      </c>
      <c r="Q3" t="s">
        <v>60</v>
      </c>
      <c r="R3" s="2" t="s">
        <v>61</v>
      </c>
      <c r="T3" t="e">
        <f>IF(A4=Analiza!A9,Analiza!K30,IF(A4=Analiza!C9,Analiza!K31,IF(A4=Analiza!E9,Analiza!K32,IF(A4=Analiza!G9,Analiza!K33,Analiza!K34))))</f>
        <v>#N/A</v>
      </c>
    </row>
    <row r="4" spans="1:20" x14ac:dyDescent="0.25">
      <c r="A4" s="39" t="str">
        <f>IF(Analiza!A41=Analiza!T8,Analiza!A9,IF(Analiza!C41=Analiza!T8,Analiza!C9,IF(Analiza!E41=Analiza!T8,Analiza!E9,IF(Analiza!G41=Analiza!T8,Analiza!G9,IF(Analiza!I41=Analiza!T8,Analiza!I9,Analiza!R4)))))</f>
        <v>-</v>
      </c>
      <c r="B4" s="29"/>
      <c r="C4" s="29"/>
      <c r="D4" s="29"/>
      <c r="E4" s="29"/>
      <c r="F4" s="29"/>
      <c r="G4" s="29"/>
      <c r="H4" s="29"/>
      <c r="I4" s="29"/>
      <c r="J4" s="29"/>
      <c r="L4" t="s">
        <v>31</v>
      </c>
      <c r="M4" s="2" t="s">
        <v>61</v>
      </c>
      <c r="N4" s="2" t="s">
        <v>61</v>
      </c>
      <c r="O4" s="2" t="s">
        <v>61</v>
      </c>
      <c r="P4" s="2" t="s">
        <v>61</v>
      </c>
      <c r="Q4" s="2" t="s">
        <v>61</v>
      </c>
      <c r="R4" t="s">
        <v>149</v>
      </c>
    </row>
    <row r="5" spans="1:20" x14ac:dyDescent="0.25">
      <c r="L5" t="s">
        <v>30</v>
      </c>
      <c r="M5" s="2" t="s">
        <v>61</v>
      </c>
      <c r="N5" s="2" t="s">
        <v>61</v>
      </c>
      <c r="O5" s="2" t="s">
        <v>61</v>
      </c>
      <c r="P5" s="2" t="s">
        <v>61</v>
      </c>
      <c r="Q5" s="2" t="s">
        <v>61</v>
      </c>
      <c r="R5" t="s">
        <v>150</v>
      </c>
    </row>
    <row r="6" spans="1:20" x14ac:dyDescent="0.25">
      <c r="A6" t="s">
        <v>172</v>
      </c>
      <c r="L6" t="s">
        <v>36</v>
      </c>
      <c r="M6" s="2" t="s">
        <v>61</v>
      </c>
      <c r="N6" t="s">
        <v>152</v>
      </c>
      <c r="O6" t="s">
        <v>151</v>
      </c>
      <c r="P6" s="2" t="s">
        <v>61</v>
      </c>
      <c r="Q6" s="2" t="s">
        <v>61</v>
      </c>
      <c r="R6" s="2" t="s">
        <v>61</v>
      </c>
    </row>
    <row r="8" spans="1:20" x14ac:dyDescent="0.25">
      <c r="B8" s="40" t="e">
        <f>M16</f>
        <v>#N/A</v>
      </c>
      <c r="C8" s="41"/>
      <c r="P8" s="2"/>
      <c r="Q8" s="2"/>
    </row>
    <row r="9" spans="1:20" x14ac:dyDescent="0.25">
      <c r="B9" s="42"/>
      <c r="C9" s="43"/>
    </row>
    <row r="10" spans="1:20" x14ac:dyDescent="0.25">
      <c r="P10" s="2"/>
      <c r="Q10" s="2"/>
    </row>
    <row r="11" spans="1:20" x14ac:dyDescent="0.25">
      <c r="A11" t="s">
        <v>184</v>
      </c>
    </row>
    <row r="13" spans="1:20" x14ac:dyDescent="0.25">
      <c r="B13" s="44"/>
      <c r="C13" s="45"/>
    </row>
    <row r="14" spans="1:20" x14ac:dyDescent="0.25">
      <c r="B14" s="46"/>
      <c r="C14" s="47"/>
    </row>
    <row r="16" spans="1:20" x14ac:dyDescent="0.25">
      <c r="B16" s="40" t="str">
        <f>IF(B13=L20,N16,O18)</f>
        <v>Przeprowadź analizę</v>
      </c>
      <c r="C16" s="41"/>
      <c r="L16" t="e">
        <f>T3</f>
        <v>#N/A</v>
      </c>
      <c r="M16" t="e">
        <f>VLOOKUP(L16,L3:R6,2,0)</f>
        <v>#N/A</v>
      </c>
      <c r="N16" t="e">
        <f>VLOOKUP(L16,L3:R15,3,0)</f>
        <v>#N/A</v>
      </c>
      <c r="O16" t="e">
        <f>VLOOKUP(L16,L3:R15,4,0)</f>
        <v>#N/A</v>
      </c>
      <c r="P16" t="e">
        <f>VLOOKUP(L16,L3:R15,5,0)</f>
        <v>#N/A</v>
      </c>
      <c r="Q16" t="e">
        <f>VLOOKUP(L16,L3:R15,6,0)</f>
        <v>#N/A</v>
      </c>
      <c r="R16" t="e">
        <f>VLOOKUP(L16,L3:R15,7,0)</f>
        <v>#N/A</v>
      </c>
    </row>
    <row r="17" spans="1:15" x14ac:dyDescent="0.25">
      <c r="B17" s="42"/>
      <c r="C17" s="43"/>
    </row>
    <row r="18" spans="1:15" x14ac:dyDescent="0.25">
      <c r="L18" t="s">
        <v>108</v>
      </c>
      <c r="O18" t="s">
        <v>153</v>
      </c>
    </row>
    <row r="19" spans="1:15" x14ac:dyDescent="0.25">
      <c r="A19" t="s">
        <v>185</v>
      </c>
    </row>
    <row r="20" spans="1:15" x14ac:dyDescent="0.25">
      <c r="L20" t="s">
        <v>110</v>
      </c>
    </row>
    <row r="21" spans="1:15" x14ac:dyDescent="0.25">
      <c r="B21" s="44"/>
      <c r="C21" s="45"/>
      <c r="L21" t="s">
        <v>181</v>
      </c>
    </row>
    <row r="22" spans="1:15" x14ac:dyDescent="0.25">
      <c r="B22" s="46"/>
      <c r="C22" s="47"/>
      <c r="L22" t="s">
        <v>182</v>
      </c>
    </row>
    <row r="23" spans="1:15" x14ac:dyDescent="0.25">
      <c r="L23" t="s">
        <v>183</v>
      </c>
    </row>
    <row r="24" spans="1:15" x14ac:dyDescent="0.25">
      <c r="B24" s="40" t="str">
        <f>IF(B21=L21,O16,O18)</f>
        <v>Przeprowadź analizę</v>
      </c>
      <c r="C24" s="41"/>
      <c r="L24" t="s">
        <v>176</v>
      </c>
    </row>
    <row r="25" spans="1:15" x14ac:dyDescent="0.25">
      <c r="B25" s="42"/>
      <c r="C25" s="43"/>
    </row>
    <row r="27" spans="1:15" x14ac:dyDescent="0.25">
      <c r="A27" t="s">
        <v>186</v>
      </c>
    </row>
    <row r="29" spans="1:15" x14ac:dyDescent="0.25">
      <c r="B29" s="44"/>
      <c r="C29" s="45"/>
    </row>
    <row r="30" spans="1:15" x14ac:dyDescent="0.25">
      <c r="B30" s="46"/>
      <c r="C30" s="47"/>
    </row>
    <row r="32" spans="1:15" x14ac:dyDescent="0.25">
      <c r="B32" s="40" t="str">
        <f>IF(B29=L22,P16,O18)</f>
        <v>Przeprowadź analizę</v>
      </c>
      <c r="C32" s="41"/>
    </row>
    <row r="33" spans="1:3" x14ac:dyDescent="0.25">
      <c r="B33" s="42"/>
      <c r="C33" s="43"/>
    </row>
    <row r="35" spans="1:3" x14ac:dyDescent="0.25">
      <c r="A35" t="s">
        <v>187</v>
      </c>
    </row>
    <row r="37" spans="1:3" x14ac:dyDescent="0.25">
      <c r="B37" s="44"/>
      <c r="C37" s="45"/>
    </row>
    <row r="38" spans="1:3" x14ac:dyDescent="0.25">
      <c r="B38" s="46"/>
      <c r="C38" s="47"/>
    </row>
    <row r="40" spans="1:3" x14ac:dyDescent="0.25">
      <c r="B40" s="40" t="str">
        <f>IF(B37=L23,Q16,O18)</f>
        <v>Przeprowadź analizę</v>
      </c>
      <c r="C40" s="41"/>
    </row>
    <row r="41" spans="1:3" x14ac:dyDescent="0.25">
      <c r="B41" s="42"/>
      <c r="C41" s="43"/>
    </row>
    <row r="43" spans="1:3" x14ac:dyDescent="0.25">
      <c r="A43" t="s">
        <v>180</v>
      </c>
    </row>
    <row r="45" spans="1:3" x14ac:dyDescent="0.25">
      <c r="B45" s="44"/>
      <c r="C45" s="45"/>
    </row>
    <row r="46" spans="1:3" x14ac:dyDescent="0.25">
      <c r="B46" s="46"/>
      <c r="C46" s="47"/>
    </row>
    <row r="48" spans="1:3" x14ac:dyDescent="0.25">
      <c r="B48" s="40" t="str">
        <f>IF(B45=L24,R16,O18)</f>
        <v>Przeprowadź analizę</v>
      </c>
      <c r="C48" s="41"/>
    </row>
    <row r="49" spans="1:3" x14ac:dyDescent="0.25">
      <c r="B49" s="42"/>
      <c r="C49" s="43"/>
    </row>
    <row r="52" spans="1:3" x14ac:dyDescent="0.25">
      <c r="A52" s="3" t="s">
        <v>158</v>
      </c>
      <c r="C52" s="3" t="str">
        <f>IF(OR(B13="",B21="",B29="",B37="",B45=""),O18,L16)</f>
        <v>Przeprowadź analizę</v>
      </c>
    </row>
  </sheetData>
  <sheetProtection algorithmName="SHA-512" hashValue="oFct5Af+6IZa0eNy+q/puDM1FDWjvizcj0ZOc0+94AooSy34o/+gITLfGOuewSbWCjrX3qUMYWfTIhaOmgf54w==" saltValue="u1mHVJqIcwrJJYwI/u74QQ==" spinCount="100000" sheet="1" objects="1" scenarios="1"/>
  <mergeCells count="13">
    <mergeCell ref="B40:C41"/>
    <mergeCell ref="B45:C46"/>
    <mergeCell ref="B48:C49"/>
    <mergeCell ref="B21:C22"/>
    <mergeCell ref="B24:C25"/>
    <mergeCell ref="B29:C30"/>
    <mergeCell ref="B32:C33"/>
    <mergeCell ref="B37:C38"/>
    <mergeCell ref="A1:J2"/>
    <mergeCell ref="A4:J4"/>
    <mergeCell ref="B8:C9"/>
    <mergeCell ref="B13:C14"/>
    <mergeCell ref="B16:C17"/>
  </mergeCells>
  <conditionalFormatting sqref="B8">
    <cfRule type="cellIs" dxfId="32" priority="33" operator="equal">
      <formula>""</formula>
    </cfRule>
    <cfRule type="cellIs" dxfId="31" priority="31" operator="equal">
      <formula>$M$3</formula>
    </cfRule>
    <cfRule type="cellIs" dxfId="30" priority="32" operator="equal">
      <formula>$M$10</formula>
    </cfRule>
  </conditionalFormatting>
  <conditionalFormatting sqref="B16">
    <cfRule type="cellIs" dxfId="29" priority="30" operator="equal">
      <formula>""</formula>
    </cfRule>
    <cfRule type="cellIs" dxfId="28" priority="29" operator="equal">
      <formula>$N$3</formula>
    </cfRule>
    <cfRule type="cellIs" dxfId="27" priority="28" operator="equal">
      <formula>$N$4</formula>
    </cfRule>
  </conditionalFormatting>
  <conditionalFormatting sqref="B24">
    <cfRule type="cellIs" dxfId="26" priority="8" operator="equal">
      <formula>$O$4</formula>
    </cfRule>
    <cfRule type="cellIs" dxfId="25" priority="9" operator="equal">
      <formula>$N$5</formula>
    </cfRule>
    <cfRule type="cellIs" dxfId="24" priority="10" operator="equal">
      <formula>""</formula>
    </cfRule>
  </conditionalFormatting>
  <conditionalFormatting sqref="B32">
    <cfRule type="cellIs" dxfId="23" priority="14" operator="equal">
      <formula>$P$3</formula>
    </cfRule>
    <cfRule type="cellIs" dxfId="22" priority="15" operator="equal">
      <formula>$P$5</formula>
    </cfRule>
    <cfRule type="cellIs" dxfId="21" priority="16" operator="equal">
      <formula>""</formula>
    </cfRule>
  </conditionalFormatting>
  <conditionalFormatting sqref="B40">
    <cfRule type="cellIs" dxfId="20" priority="26" operator="equal">
      <formula>""</formula>
    </cfRule>
    <cfRule type="cellIs" dxfId="19" priority="25" operator="equal">
      <formula>$Q$6</formula>
    </cfRule>
    <cfRule type="cellIs" dxfId="18" priority="24" operator="equal">
      <formula>$Q$4</formula>
    </cfRule>
  </conditionalFormatting>
  <conditionalFormatting sqref="B48">
    <cfRule type="cellIs" dxfId="17" priority="22" operator="equal">
      <formula>""</formula>
    </cfRule>
    <cfRule type="cellIs" dxfId="16" priority="21" operator="equal">
      <formula>$R$5</formula>
    </cfRule>
    <cfRule type="cellIs" dxfId="15" priority="20" operator="equal">
      <formula>$R$4</formula>
    </cfRule>
  </conditionalFormatting>
  <conditionalFormatting sqref="B8:C9">
    <cfRule type="cellIs" dxfId="14" priority="17" operator="equal">
      <formula>$M$3</formula>
    </cfRule>
    <cfRule type="cellIs" dxfId="13" priority="18" operator="equal">
      <formula>$M$9</formula>
    </cfRule>
  </conditionalFormatting>
  <conditionalFormatting sqref="B16:C17">
    <cfRule type="cellIs" dxfId="12" priority="12" operator="equal">
      <formula>$N$4</formula>
    </cfRule>
    <cfRule type="cellIs" dxfId="11" priority="11" operator="equal">
      <formula>$N$6</formula>
    </cfRule>
    <cfRule type="cellIs" dxfId="10" priority="27" operator="equal">
      <formula>$N$3</formula>
    </cfRule>
  </conditionalFormatting>
  <conditionalFormatting sqref="B24:C25">
    <cfRule type="cellIs" dxfId="9" priority="7" operator="equal">
      <formula>$O$3</formula>
    </cfRule>
    <cfRule type="cellIs" dxfId="8" priority="6" operator="equal">
      <formula>$O$6</formula>
    </cfRule>
    <cfRule type="cellIs" dxfId="7" priority="5" operator="equal">
      <formula>$N$10</formula>
    </cfRule>
  </conditionalFormatting>
  <conditionalFormatting sqref="B32:C33">
    <cfRule type="cellIs" dxfId="6" priority="4" operator="equal">
      <formula>$P$4</formula>
    </cfRule>
    <cfRule type="cellIs" dxfId="5" priority="3" operator="equal">
      <formula>$P$9</formula>
    </cfRule>
    <cfRule type="cellIs" dxfId="4" priority="13" operator="equal">
      <formula>$P$3</formula>
    </cfRule>
  </conditionalFormatting>
  <conditionalFormatting sqref="B40:C41">
    <cfRule type="cellIs" dxfId="3" priority="23" operator="equal">
      <formula>$Q$3</formula>
    </cfRule>
    <cfRule type="cellIs" dxfId="2" priority="2" operator="equal">
      <formula>$Q$4</formula>
    </cfRule>
  </conditionalFormatting>
  <conditionalFormatting sqref="B48:C49">
    <cfRule type="cellIs" dxfId="1" priority="19" operator="equal">
      <formula>$R$5</formula>
    </cfRule>
    <cfRule type="cellIs" dxfId="0" priority="1" operator="equal">
      <formula>$R$3</formula>
    </cfRule>
  </conditionalFormatting>
  <dataValidations count="5">
    <dataValidation type="list" allowBlank="1" showInputMessage="1" showErrorMessage="1" sqref="B13:C14" xr:uid="{A933E116-15DF-4285-8D98-0DC99367D643}">
      <formula1>$L$20</formula1>
    </dataValidation>
    <dataValidation type="list" allowBlank="1" showInputMessage="1" showErrorMessage="1" sqref="B21:C22" xr:uid="{2A6DF1F4-31A1-4BF2-9040-41E02B7D0FCF}">
      <formula1>$L$21</formula1>
    </dataValidation>
    <dataValidation type="list" allowBlank="1" showInputMessage="1" showErrorMessage="1" sqref="B29:C30" xr:uid="{DE89865B-F669-4DFA-9014-EA7302D90F61}">
      <formula1>$L$22</formula1>
    </dataValidation>
    <dataValidation type="list" allowBlank="1" showInputMessage="1" showErrorMessage="1" sqref="B37:C38" xr:uid="{932EEEEB-5888-4186-863B-0DBCEE2158E3}">
      <formula1>$L$23</formula1>
    </dataValidation>
    <dataValidation type="list" allowBlank="1" showInputMessage="1" showErrorMessage="1" sqref="B45:C46" xr:uid="{BAAF3FA5-26FE-491E-905F-E45E3BD71D87}">
      <formula1>$L$24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9E25D-DAC7-4DE9-B825-FBA34FFE7396}">
  <dimension ref="A1:U128"/>
  <sheetViews>
    <sheetView showGridLines="0" topLeftCell="A21" workbookViewId="0">
      <selection activeCell="H49" sqref="H49"/>
    </sheetView>
  </sheetViews>
  <sheetFormatPr defaultRowHeight="15" x14ac:dyDescent="0.25"/>
  <cols>
    <col min="5" max="5" width="11" customWidth="1"/>
    <col min="8" max="8" width="4.42578125" customWidth="1"/>
    <col min="9" max="9" width="16.42578125" customWidth="1"/>
    <col min="10" max="21" width="8.7109375" hidden="1" customWidth="1"/>
  </cols>
  <sheetData>
    <row r="1" spans="1:21" ht="18.75" x14ac:dyDescent="0.25">
      <c r="A1" s="39" t="s">
        <v>15</v>
      </c>
      <c r="B1" s="39"/>
      <c r="C1" s="39"/>
      <c r="D1" s="39"/>
      <c r="E1" s="39"/>
      <c r="F1" s="39"/>
      <c r="G1" s="39"/>
      <c r="H1" s="39"/>
      <c r="I1" s="39"/>
    </row>
    <row r="3" spans="1:21" x14ac:dyDescent="0.25">
      <c r="A3" s="70">
        <f>Analiza!D4</f>
        <v>0</v>
      </c>
      <c r="B3" s="70"/>
      <c r="C3" s="70"/>
      <c r="D3" s="70"/>
      <c r="E3" s="70"/>
      <c r="G3" s="71"/>
      <c r="H3" s="71"/>
      <c r="I3" s="71"/>
    </row>
    <row r="4" spans="1:21" x14ac:dyDescent="0.25">
      <c r="B4" s="72" t="s">
        <v>5</v>
      </c>
      <c r="C4" s="72"/>
      <c r="D4" s="72"/>
      <c r="G4" s="72" t="s">
        <v>6</v>
      </c>
      <c r="H4" s="72"/>
      <c r="I4" s="72"/>
    </row>
    <row r="6" spans="1:21" ht="50.25" customHeight="1" x14ac:dyDescent="0.25">
      <c r="A6" s="30" t="s">
        <v>193</v>
      </c>
      <c r="B6" s="30"/>
      <c r="C6" s="30"/>
      <c r="D6" s="30"/>
      <c r="E6" s="30"/>
      <c r="F6" s="30"/>
      <c r="G6" s="30"/>
      <c r="H6" s="30"/>
      <c r="I6" s="30"/>
    </row>
    <row r="7" spans="1:21" ht="16.5" customHeight="1" x14ac:dyDescent="0.25">
      <c r="A7" s="4"/>
      <c r="B7" s="4"/>
      <c r="C7" s="4"/>
      <c r="D7" s="4"/>
      <c r="E7" s="4"/>
      <c r="F7" s="4"/>
      <c r="G7" s="4"/>
      <c r="H7" s="4"/>
      <c r="I7" s="4"/>
    </row>
    <row r="8" spans="1:21" ht="16.5" customHeight="1" x14ac:dyDescent="0.25">
      <c r="A8" s="8" t="s">
        <v>194</v>
      </c>
      <c r="B8" s="4"/>
      <c r="C8" s="4"/>
      <c r="D8" s="4"/>
      <c r="E8" s="4"/>
      <c r="F8" s="4"/>
      <c r="G8" s="4"/>
      <c r="H8" s="4"/>
      <c r="I8" s="4"/>
    </row>
    <row r="9" spans="1:21" ht="11.25" customHeight="1" thickBot="1" x14ac:dyDescent="0.3"/>
    <row r="10" spans="1:21" ht="14.45" customHeight="1" x14ac:dyDescent="0.25">
      <c r="A10" s="9" t="s">
        <v>55</v>
      </c>
      <c r="B10" s="73" t="s">
        <v>195</v>
      </c>
      <c r="C10" s="74"/>
      <c r="D10" s="73" t="s">
        <v>196</v>
      </c>
      <c r="E10" s="74"/>
      <c r="F10" s="68" t="s">
        <v>197</v>
      </c>
      <c r="G10" s="68"/>
      <c r="H10" s="68" t="s">
        <v>7</v>
      </c>
      <c r="I10" s="69"/>
    </row>
    <row r="11" spans="1:21" ht="21" customHeight="1" x14ac:dyDescent="0.25">
      <c r="A11" s="55" t="s">
        <v>68</v>
      </c>
      <c r="B11" s="49" t="s">
        <v>198</v>
      </c>
      <c r="C11" s="50"/>
      <c r="D11" s="49" t="s">
        <v>205</v>
      </c>
      <c r="E11" s="50"/>
      <c r="F11" s="62" t="s">
        <v>56</v>
      </c>
      <c r="G11" s="63"/>
      <c r="H11" s="10" t="s">
        <v>189</v>
      </c>
      <c r="I11" s="11" t="str">
        <f>Analiza!A15</f>
        <v>Wykonaj analizę</v>
      </c>
    </row>
    <row r="12" spans="1:21" ht="20.25" customHeight="1" x14ac:dyDescent="0.25">
      <c r="A12" s="56"/>
      <c r="B12" s="58"/>
      <c r="C12" s="59"/>
      <c r="D12" s="51"/>
      <c r="E12" s="52"/>
      <c r="F12" s="64"/>
      <c r="G12" s="65"/>
      <c r="H12" s="10" t="s">
        <v>190</v>
      </c>
      <c r="I12" s="11" t="str">
        <f>Analiza!C15</f>
        <v>Wykonaj analizę</v>
      </c>
    </row>
    <row r="13" spans="1:21" ht="19.5" customHeight="1" x14ac:dyDescent="0.25">
      <c r="A13" s="56"/>
      <c r="B13" s="58"/>
      <c r="C13" s="59"/>
      <c r="D13" s="51"/>
      <c r="E13" s="52"/>
      <c r="F13" s="64"/>
      <c r="G13" s="65"/>
      <c r="H13" s="10" t="s">
        <v>191</v>
      </c>
      <c r="I13" s="11" t="str">
        <f>Analiza!E15</f>
        <v>Wykonaj analizę</v>
      </c>
    </row>
    <row r="14" spans="1:21" ht="20.25" customHeight="1" x14ac:dyDescent="0.25">
      <c r="A14" s="56"/>
      <c r="B14" s="58"/>
      <c r="C14" s="59"/>
      <c r="D14" s="51"/>
      <c r="E14" s="52"/>
      <c r="F14" s="64"/>
      <c r="G14" s="65"/>
      <c r="H14" s="10" t="s">
        <v>201</v>
      </c>
      <c r="I14" s="11" t="str">
        <f>Analiza!G15</f>
        <v>Wykonaj analizę</v>
      </c>
    </row>
    <row r="15" spans="1:21" ht="19.5" customHeight="1" x14ac:dyDescent="0.25">
      <c r="A15" s="57"/>
      <c r="B15" s="60"/>
      <c r="C15" s="61"/>
      <c r="D15" s="53"/>
      <c r="E15" s="54"/>
      <c r="F15" s="66"/>
      <c r="G15" s="67"/>
      <c r="H15" s="10" t="s">
        <v>202</v>
      </c>
      <c r="I15" s="11" t="str">
        <f>Analiza!I15</f>
        <v>Wykonaj analizę</v>
      </c>
      <c r="L15" t="e">
        <f>CONCATENATE(N15,M15)</f>
        <v>#REF!</v>
      </c>
      <c r="M15" t="e">
        <f>Analiza!#REF!</f>
        <v>#REF!</v>
      </c>
      <c r="N15" t="s">
        <v>9</v>
      </c>
      <c r="R15" s="48" t="s">
        <v>8</v>
      </c>
      <c r="S15" s="48"/>
      <c r="T15" s="48"/>
      <c r="U15" s="48"/>
    </row>
    <row r="16" spans="1:21" ht="19.5" customHeight="1" x14ac:dyDescent="0.25">
      <c r="A16" s="55" t="s">
        <v>69</v>
      </c>
      <c r="B16" s="49" t="s">
        <v>199</v>
      </c>
      <c r="C16" s="50"/>
      <c r="D16" s="49" t="s">
        <v>206</v>
      </c>
      <c r="E16" s="50"/>
      <c r="F16" s="62" t="s">
        <v>210</v>
      </c>
      <c r="G16" s="63"/>
      <c r="H16" s="10" t="s">
        <v>189</v>
      </c>
      <c r="I16" s="11" t="str">
        <f>IF(Analiza!A23=Analiza!M4,"",Analiza!A23)</f>
        <v>Wykonaj analizę</v>
      </c>
      <c r="L16" t="s">
        <v>4</v>
      </c>
      <c r="M16" t="e">
        <f>Analiza!#REF!</f>
        <v>#REF!</v>
      </c>
      <c r="N16" t="s">
        <v>10</v>
      </c>
    </row>
    <row r="17" spans="1:13" ht="24" customHeight="1" x14ac:dyDescent="0.25">
      <c r="A17" s="56"/>
      <c r="B17" s="58"/>
      <c r="C17" s="59"/>
      <c r="D17" s="51"/>
      <c r="E17" s="52"/>
      <c r="F17" s="64"/>
      <c r="G17" s="65"/>
      <c r="H17" s="10" t="s">
        <v>190</v>
      </c>
      <c r="I17" s="11" t="str">
        <f>IF(Analiza!C23=Analiza!M4,"",Analiza!C23)</f>
        <v>Wykonaj analizę</v>
      </c>
    </row>
    <row r="18" spans="1:13" ht="22.5" customHeight="1" x14ac:dyDescent="0.25">
      <c r="A18" s="56"/>
      <c r="B18" s="58"/>
      <c r="C18" s="59"/>
      <c r="D18" s="51"/>
      <c r="E18" s="52"/>
      <c r="F18" s="64"/>
      <c r="G18" s="65"/>
      <c r="H18" s="10" t="s">
        <v>191</v>
      </c>
      <c r="I18" s="11" t="str">
        <f>IF(Analiza!E23=Analiza!M4,"",Analiza!E23)</f>
        <v>Wykonaj analizę</v>
      </c>
    </row>
    <row r="19" spans="1:13" ht="20.25" customHeight="1" x14ac:dyDescent="0.25">
      <c r="A19" s="56"/>
      <c r="B19" s="58"/>
      <c r="C19" s="59"/>
      <c r="D19" s="51"/>
      <c r="E19" s="52"/>
      <c r="F19" s="64"/>
      <c r="G19" s="65"/>
      <c r="H19" s="10" t="s">
        <v>201</v>
      </c>
      <c r="I19" s="11" t="str">
        <f>IF(Analiza!G23=Analiza!M4,"",Analiza!G23)</f>
        <v>Wykonaj analizę</v>
      </c>
    </row>
    <row r="20" spans="1:13" ht="23.25" customHeight="1" x14ac:dyDescent="0.25">
      <c r="A20" s="57"/>
      <c r="B20" s="60"/>
      <c r="C20" s="61"/>
      <c r="D20" s="53"/>
      <c r="E20" s="54"/>
      <c r="F20" s="66"/>
      <c r="G20" s="67"/>
      <c r="H20" s="10" t="s">
        <v>202</v>
      </c>
      <c r="I20" s="11" t="str">
        <f>IF(Analiza!I23=Analiza!M4,"",Analiza!I23)</f>
        <v>Wykonaj analizę</v>
      </c>
    </row>
    <row r="21" spans="1:13" ht="18" customHeight="1" x14ac:dyDescent="0.25">
      <c r="A21" s="55" t="s">
        <v>70</v>
      </c>
      <c r="B21" s="49" t="s">
        <v>200</v>
      </c>
      <c r="C21" s="50"/>
      <c r="D21" s="49" t="s">
        <v>207</v>
      </c>
      <c r="E21" s="50"/>
      <c r="F21" s="62" t="s">
        <v>211</v>
      </c>
      <c r="G21" s="63"/>
      <c r="H21" s="10" t="s">
        <v>189</v>
      </c>
      <c r="I21" s="11" t="str">
        <f>IF(Analiza!A31=Analiza!M4,"",Analiza!A31)</f>
        <v>Wykonaj analizę</v>
      </c>
    </row>
    <row r="22" spans="1:13" ht="19.5" customHeight="1" x14ac:dyDescent="0.25">
      <c r="A22" s="56"/>
      <c r="B22" s="58"/>
      <c r="C22" s="59"/>
      <c r="D22" s="51"/>
      <c r="E22" s="52"/>
      <c r="F22" s="64"/>
      <c r="G22" s="65"/>
      <c r="H22" s="10" t="s">
        <v>190</v>
      </c>
      <c r="I22" s="11" t="str">
        <f>IF(Analiza!C31=Analiza!M4,"",Analiza!C31)</f>
        <v>Wykonaj analizę</v>
      </c>
    </row>
    <row r="23" spans="1:13" ht="25.5" customHeight="1" x14ac:dyDescent="0.25">
      <c r="A23" s="56"/>
      <c r="B23" s="58"/>
      <c r="C23" s="59"/>
      <c r="D23" s="51"/>
      <c r="E23" s="52"/>
      <c r="F23" s="64"/>
      <c r="G23" s="65"/>
      <c r="H23" s="10" t="s">
        <v>191</v>
      </c>
      <c r="I23" s="11" t="str">
        <f>IF(Analiza!E31=Analiza!M4,"",Analiza!E31)</f>
        <v>Wykonaj analizę</v>
      </c>
    </row>
    <row r="24" spans="1:13" ht="21.75" customHeight="1" x14ac:dyDescent="0.25">
      <c r="A24" s="56"/>
      <c r="B24" s="58"/>
      <c r="C24" s="59"/>
      <c r="D24" s="51"/>
      <c r="E24" s="52"/>
      <c r="F24" s="64"/>
      <c r="G24" s="65"/>
      <c r="H24" s="10" t="s">
        <v>201</v>
      </c>
      <c r="I24" s="11" t="str">
        <f>IF(Analiza!G31=Analiza!M4,"",Analiza!G31)</f>
        <v>Wykonaj analizę</v>
      </c>
    </row>
    <row r="25" spans="1:13" ht="21.75" customHeight="1" x14ac:dyDescent="0.25">
      <c r="A25" s="57"/>
      <c r="B25" s="60"/>
      <c r="C25" s="61"/>
      <c r="D25" s="53"/>
      <c r="E25" s="54"/>
      <c r="F25" s="66"/>
      <c r="G25" s="67"/>
      <c r="H25" s="10" t="s">
        <v>202</v>
      </c>
      <c r="I25" s="11" t="str">
        <f>IF(Analiza!I31=Analiza!M4,"",Analiza!I31)</f>
        <v>Wykonaj analizę</v>
      </c>
    </row>
    <row r="26" spans="1:13" ht="24.75" customHeight="1" x14ac:dyDescent="0.25">
      <c r="A26" s="55" t="s">
        <v>71</v>
      </c>
      <c r="B26" s="49" t="s">
        <v>203</v>
      </c>
      <c r="C26" s="50"/>
      <c r="D26" s="49" t="s">
        <v>208</v>
      </c>
      <c r="E26" s="50"/>
      <c r="F26" s="62" t="s">
        <v>56</v>
      </c>
      <c r="G26" s="63"/>
      <c r="H26" s="10" t="s">
        <v>189</v>
      </c>
      <c r="I26" s="11" t="str">
        <f>IF(Analiza!A39=Analiza!M4,"",Analiza!A39)</f>
        <v>Wykonaj analizę</v>
      </c>
      <c r="M26" t="e">
        <f>Analiza!#REF!</f>
        <v>#REF!</v>
      </c>
    </row>
    <row r="27" spans="1:13" ht="29.25" customHeight="1" x14ac:dyDescent="0.25">
      <c r="A27" s="56"/>
      <c r="B27" s="58"/>
      <c r="C27" s="59"/>
      <c r="D27" s="51"/>
      <c r="E27" s="52"/>
      <c r="F27" s="64"/>
      <c r="G27" s="65"/>
      <c r="H27" s="10" t="s">
        <v>190</v>
      </c>
      <c r="I27" s="11" t="str">
        <f>IF(Analiza!C39=Analiza!M4,"",Analiza!C39)</f>
        <v>Wykonaj analizę</v>
      </c>
    </row>
    <row r="28" spans="1:13" ht="29.25" customHeight="1" x14ac:dyDescent="0.25">
      <c r="A28" s="56"/>
      <c r="B28" s="58"/>
      <c r="C28" s="59"/>
      <c r="D28" s="51"/>
      <c r="E28" s="52"/>
      <c r="F28" s="64"/>
      <c r="G28" s="65"/>
      <c r="H28" s="10" t="s">
        <v>191</v>
      </c>
      <c r="I28" s="11" t="str">
        <f>IF(Analiza!E39=Analiza!M4,"",Analiza!E39)</f>
        <v>Wykonaj analizę</v>
      </c>
    </row>
    <row r="29" spans="1:13" ht="30.75" customHeight="1" x14ac:dyDescent="0.25">
      <c r="A29" s="56"/>
      <c r="B29" s="58"/>
      <c r="C29" s="59"/>
      <c r="D29" s="51"/>
      <c r="E29" s="52"/>
      <c r="F29" s="64"/>
      <c r="G29" s="65"/>
      <c r="H29" s="10" t="s">
        <v>201</v>
      </c>
      <c r="I29" s="11" t="str">
        <f>IF(Analiza!G39=Analiza!M4,"",Analiza!G39)</f>
        <v>Wykonaj analizę</v>
      </c>
    </row>
    <row r="30" spans="1:13" ht="27" customHeight="1" x14ac:dyDescent="0.25">
      <c r="A30" s="57"/>
      <c r="B30" s="60"/>
      <c r="C30" s="61"/>
      <c r="D30" s="53"/>
      <c r="E30" s="54"/>
      <c r="F30" s="66"/>
      <c r="G30" s="67"/>
      <c r="H30" s="10" t="s">
        <v>202</v>
      </c>
      <c r="I30" s="11" t="str">
        <f>IF(Analiza!I39=Analiza!M4,"",Analiza!I39)</f>
        <v>Wykonaj analizę</v>
      </c>
    </row>
    <row r="31" spans="1:13" ht="19.5" customHeight="1" x14ac:dyDescent="0.25">
      <c r="A31" s="55" t="s">
        <v>72</v>
      </c>
      <c r="B31" s="49" t="s">
        <v>204</v>
      </c>
      <c r="C31" s="50"/>
      <c r="D31" s="49" t="s">
        <v>209</v>
      </c>
      <c r="E31" s="50"/>
      <c r="F31" s="62" t="s">
        <v>126</v>
      </c>
      <c r="G31" s="63"/>
      <c r="H31" s="10" t="s">
        <v>189</v>
      </c>
      <c r="I31" s="11" t="str">
        <f>IF(Analiza!A39=Analiza!L26,Analiza!A39,"")</f>
        <v/>
      </c>
    </row>
    <row r="32" spans="1:13" ht="20.25" customHeight="1" x14ac:dyDescent="0.25">
      <c r="A32" s="56"/>
      <c r="B32" s="58"/>
      <c r="C32" s="59"/>
      <c r="D32" s="51"/>
      <c r="E32" s="52"/>
      <c r="F32" s="64"/>
      <c r="G32" s="65"/>
      <c r="H32" s="10" t="s">
        <v>190</v>
      </c>
      <c r="I32" s="11" t="str">
        <f>IF(Analiza!C39=Analiza!L26,Analiza!C39,"")</f>
        <v/>
      </c>
    </row>
    <row r="33" spans="1:9" s="5" customFormat="1" ht="22.5" customHeight="1" x14ac:dyDescent="0.25">
      <c r="A33" s="56"/>
      <c r="B33" s="58"/>
      <c r="C33" s="59"/>
      <c r="D33" s="51"/>
      <c r="E33" s="52"/>
      <c r="F33" s="64"/>
      <c r="G33" s="65"/>
      <c r="H33" s="10" t="s">
        <v>191</v>
      </c>
      <c r="I33" s="11" t="str">
        <f>IF(Analiza!E39=Analiza!L26,Analiza!E39,"")</f>
        <v/>
      </c>
    </row>
    <row r="34" spans="1:9" s="5" customFormat="1" ht="23.25" customHeight="1" x14ac:dyDescent="0.25">
      <c r="A34" s="56"/>
      <c r="B34" s="58"/>
      <c r="C34" s="59"/>
      <c r="D34" s="51"/>
      <c r="E34" s="52"/>
      <c r="F34" s="64"/>
      <c r="G34" s="65"/>
      <c r="H34" s="10" t="s">
        <v>201</v>
      </c>
      <c r="I34" s="11" t="str">
        <f>IF(Analiza!G39=Analiza!L26,Analiza!G39,"")</f>
        <v/>
      </c>
    </row>
    <row r="35" spans="1:9" s="5" customFormat="1" ht="27.75" customHeight="1" x14ac:dyDescent="0.25">
      <c r="A35" s="57"/>
      <c r="B35" s="60"/>
      <c r="C35" s="61"/>
      <c r="D35" s="53"/>
      <c r="E35" s="54"/>
      <c r="F35" s="66"/>
      <c r="G35" s="67"/>
      <c r="H35" s="10" t="s">
        <v>202</v>
      </c>
      <c r="I35" s="11" t="str">
        <f>IF(Analiza!I39=Analiza!L26,Analiza!I39,"")</f>
        <v/>
      </c>
    </row>
    <row r="36" spans="1:9" s="5" customFormat="1" x14ac:dyDescent="0.25"/>
    <row r="37" spans="1:9" s="5" customFormat="1" x14ac:dyDescent="0.25">
      <c r="A37" s="12" t="s">
        <v>212</v>
      </c>
      <c r="B37" s="12"/>
      <c r="C37" s="12"/>
      <c r="D37" s="12"/>
      <c r="E37" s="12" t="str">
        <f>Grupa1!A4</f>
        <v>-</v>
      </c>
    </row>
    <row r="38" spans="1:9" s="5" customFormat="1" x14ac:dyDescent="0.25"/>
    <row r="39" spans="1:9" s="5" customFormat="1" x14ac:dyDescent="0.25">
      <c r="A39" s="14" t="s">
        <v>213</v>
      </c>
      <c r="B39" s="77" t="s">
        <v>192</v>
      </c>
      <c r="C39" s="78"/>
      <c r="D39" s="78"/>
      <c r="E39" s="78"/>
      <c r="F39" s="77" t="s">
        <v>188</v>
      </c>
      <c r="G39" s="78"/>
      <c r="H39" s="78"/>
      <c r="I39" s="78"/>
    </row>
    <row r="40" spans="1:9" s="5" customFormat="1" ht="15" customHeight="1" x14ac:dyDescent="0.25">
      <c r="A40" s="13">
        <v>1</v>
      </c>
      <c r="B40" s="75" t="str">
        <f>Grupa1!M2</f>
        <v>HCl</v>
      </c>
      <c r="C40" s="76"/>
      <c r="D40" s="76"/>
      <c r="E40" s="76"/>
      <c r="F40" s="75" t="str">
        <f>Grupa1!B8</f>
        <v>Przeprowadź analizę grupową</v>
      </c>
      <c r="G40" s="76"/>
      <c r="H40" s="76"/>
      <c r="I40" s="76"/>
    </row>
    <row r="41" spans="1:9" s="5" customFormat="1" x14ac:dyDescent="0.25">
      <c r="A41" s="13">
        <v>2</v>
      </c>
      <c r="B41" s="75" t="str">
        <f>Grupa1!N2</f>
        <v>NaOH lub KOH</v>
      </c>
      <c r="C41" s="76"/>
      <c r="D41" s="76"/>
      <c r="E41" s="76"/>
      <c r="F41" s="75" t="str">
        <f>Grupa1!B16</f>
        <v>Przeprowadź analizę</v>
      </c>
      <c r="G41" s="76"/>
      <c r="H41" s="76"/>
      <c r="I41" s="76"/>
    </row>
    <row r="42" spans="1:9" s="5" customFormat="1" x14ac:dyDescent="0.25">
      <c r="A42" s="13">
        <v>3</v>
      </c>
      <c r="B42" s="75" t="str">
        <f>Grupa1!O2</f>
        <v>NH3aq</v>
      </c>
      <c r="C42" s="76"/>
      <c r="D42" s="76"/>
      <c r="E42" s="76"/>
      <c r="F42" s="75" t="str">
        <f>Grupa1!B24</f>
        <v>Przeprowadź analizę</v>
      </c>
      <c r="G42" s="76"/>
      <c r="H42" s="76"/>
      <c r="I42" s="76"/>
    </row>
    <row r="43" spans="1:9" s="5" customFormat="1" x14ac:dyDescent="0.25">
      <c r="A43" s="13">
        <v>4</v>
      </c>
      <c r="B43" s="75" t="str">
        <f>Grupa1!P2</f>
        <v>H2SO4</v>
      </c>
      <c r="C43" s="76"/>
      <c r="D43" s="76"/>
      <c r="E43" s="76"/>
      <c r="F43" s="75" t="str">
        <f>Grupa1!B32</f>
        <v>Przeprowadź analizę</v>
      </c>
      <c r="G43" s="76"/>
      <c r="H43" s="76"/>
      <c r="I43" s="76"/>
    </row>
    <row r="44" spans="1:9" s="5" customFormat="1" x14ac:dyDescent="0.25">
      <c r="A44" s="13">
        <v>5</v>
      </c>
      <c r="B44" s="75" t="str">
        <f>Grupa1!Q2</f>
        <v>K2CrO4</v>
      </c>
      <c r="C44" s="76"/>
      <c r="D44" s="76"/>
      <c r="E44" s="76"/>
      <c r="F44" s="75" t="str">
        <f>Grupa1!B40</f>
        <v>Przeprowadź analizę</v>
      </c>
      <c r="G44" s="76"/>
      <c r="H44" s="76"/>
      <c r="I44" s="76"/>
    </row>
    <row r="45" spans="1:9" s="5" customFormat="1" x14ac:dyDescent="0.25">
      <c r="A45" s="13">
        <v>6</v>
      </c>
      <c r="B45" s="75" t="str">
        <f>Grupa1!R2</f>
        <v>KI</v>
      </c>
      <c r="C45" s="76"/>
      <c r="D45" s="76"/>
      <c r="E45" s="76"/>
      <c r="F45" s="75" t="str">
        <f>Grupa1!B48</f>
        <v>Przeprowadź analizę</v>
      </c>
      <c r="G45" s="76"/>
      <c r="H45" s="76"/>
      <c r="I45" s="76"/>
    </row>
    <row r="46" spans="1:9" s="5" customFormat="1" x14ac:dyDescent="0.25"/>
    <row r="47" spans="1:9" s="5" customFormat="1" x14ac:dyDescent="0.25">
      <c r="A47" s="12" t="s">
        <v>158</v>
      </c>
      <c r="C47" s="12" t="str">
        <f>Grupa1!C52</f>
        <v>Przeprowadź analizę</v>
      </c>
    </row>
    <row r="49" spans="1:9" s="5" customFormat="1" x14ac:dyDescent="0.25">
      <c r="A49" s="12" t="s">
        <v>214</v>
      </c>
      <c r="B49" s="12"/>
      <c r="C49" s="12"/>
      <c r="D49" s="12"/>
      <c r="E49" s="12" t="str">
        <f>Grupa2!A4</f>
        <v>-</v>
      </c>
    </row>
    <row r="50" spans="1:9" s="5" customFormat="1" x14ac:dyDescent="0.25"/>
    <row r="51" spans="1:9" s="5" customFormat="1" x14ac:dyDescent="0.25">
      <c r="A51" s="14" t="s">
        <v>213</v>
      </c>
      <c r="B51" s="77" t="s">
        <v>192</v>
      </c>
      <c r="C51" s="78"/>
      <c r="D51" s="78"/>
      <c r="E51" s="78"/>
      <c r="F51" s="77" t="s">
        <v>188</v>
      </c>
      <c r="G51" s="78"/>
      <c r="H51" s="78"/>
      <c r="I51" s="78"/>
    </row>
    <row r="52" spans="1:9" s="5" customFormat="1" x14ac:dyDescent="0.25">
      <c r="A52" s="13">
        <v>1</v>
      </c>
      <c r="B52" s="75" t="str">
        <f>Grupa2!M2</f>
        <v>HCl, AKT</v>
      </c>
      <c r="C52" s="76"/>
      <c r="D52" s="76"/>
      <c r="E52" s="76"/>
      <c r="F52" s="75" t="e">
        <f>Grupa2!B8</f>
        <v>#N/A</v>
      </c>
      <c r="G52" s="76"/>
      <c r="H52" s="76"/>
      <c r="I52" s="76"/>
    </row>
    <row r="53" spans="1:9" s="5" customFormat="1" ht="15" customHeight="1" x14ac:dyDescent="0.25">
      <c r="A53" s="13">
        <v>2</v>
      </c>
      <c r="B53" s="75" t="str">
        <f>Grupa2!N2</f>
        <v>NaOH lub KOH</v>
      </c>
      <c r="C53" s="76"/>
      <c r="D53" s="76"/>
      <c r="E53" s="76"/>
      <c r="F53" s="75" t="str">
        <f>Grupa2!B16</f>
        <v>Przeprowadź analizę</v>
      </c>
      <c r="G53" s="76"/>
      <c r="H53" s="76"/>
      <c r="I53" s="76"/>
    </row>
    <row r="54" spans="1:9" s="5" customFormat="1" x14ac:dyDescent="0.25">
      <c r="A54" s="13">
        <v>3</v>
      </c>
      <c r="B54" s="75" t="str">
        <f>Grupa2!O2</f>
        <v>NH3aq</v>
      </c>
      <c r="C54" s="76"/>
      <c r="D54" s="76"/>
      <c r="E54" s="76"/>
      <c r="F54" s="75" t="str">
        <f>Grupa2!B24</f>
        <v>Przeprowadź analizę</v>
      </c>
      <c r="G54" s="76"/>
      <c r="H54" s="76"/>
      <c r="I54" s="76"/>
    </row>
    <row r="55" spans="1:9" s="5" customFormat="1" x14ac:dyDescent="0.25">
      <c r="A55" s="13">
        <v>4</v>
      </c>
      <c r="B55" s="75" t="str">
        <f>Grupa2!P2</f>
        <v>KI</v>
      </c>
      <c r="C55" s="76"/>
      <c r="D55" s="76"/>
      <c r="E55" s="76"/>
      <c r="F55" s="75" t="str">
        <f>Grupa2!B32</f>
        <v>Przeprowadź analizę</v>
      </c>
      <c r="G55" s="76"/>
      <c r="H55" s="76"/>
      <c r="I55" s="76"/>
    </row>
    <row r="56" spans="1:9" s="5" customFormat="1" x14ac:dyDescent="0.25">
      <c r="A56" s="13">
        <v>5</v>
      </c>
      <c r="B56" s="75" t="str">
        <f>Grupa2!Q2</f>
        <v>SnCl2</v>
      </c>
      <c r="C56" s="76"/>
      <c r="D56" s="76"/>
      <c r="E56" s="76"/>
      <c r="F56" s="75" t="str">
        <f>Grupa2!B40</f>
        <v>Przeprowadź analizę</v>
      </c>
      <c r="G56" s="76"/>
      <c r="H56" s="76"/>
      <c r="I56" s="76"/>
    </row>
    <row r="57" spans="1:9" s="5" customFormat="1" x14ac:dyDescent="0.25">
      <c r="A57" s="13">
        <v>6</v>
      </c>
      <c r="B57" s="75" t="str">
        <f>Grupa2!R2</f>
        <v>AgNO3</v>
      </c>
      <c r="C57" s="76"/>
      <c r="D57" s="76"/>
      <c r="E57" s="76"/>
      <c r="F57" s="75" t="str">
        <f>Grupa2!B48</f>
        <v>Przeprowadź analizę</v>
      </c>
      <c r="G57" s="76"/>
      <c r="H57" s="76"/>
      <c r="I57" s="76"/>
    </row>
    <row r="58" spans="1:9" s="5" customFormat="1" x14ac:dyDescent="0.25"/>
    <row r="59" spans="1:9" s="5" customFormat="1" x14ac:dyDescent="0.25">
      <c r="A59" s="12" t="s">
        <v>158</v>
      </c>
      <c r="C59" s="12" t="str">
        <f>Grupa2!C52</f>
        <v>Przeprowadź analizę</v>
      </c>
    </row>
    <row r="60" spans="1:9" s="5" customFormat="1" x14ac:dyDescent="0.25"/>
    <row r="61" spans="1:9" s="5" customFormat="1" x14ac:dyDescent="0.25">
      <c r="A61" s="12" t="s">
        <v>215</v>
      </c>
      <c r="B61" s="12"/>
      <c r="C61" s="12"/>
      <c r="D61" s="12"/>
      <c r="E61" s="12" t="str">
        <f>Grupa3!A4</f>
        <v>-</v>
      </c>
    </row>
    <row r="62" spans="1:9" s="5" customFormat="1" x14ac:dyDescent="0.25"/>
    <row r="63" spans="1:9" s="5" customFormat="1" x14ac:dyDescent="0.25">
      <c r="A63" s="14" t="s">
        <v>213</v>
      </c>
      <c r="B63" s="77" t="s">
        <v>192</v>
      </c>
      <c r="C63" s="78"/>
      <c r="D63" s="78"/>
      <c r="E63" s="78"/>
      <c r="F63" s="77" t="s">
        <v>188</v>
      </c>
      <c r="G63" s="78"/>
      <c r="H63" s="78"/>
      <c r="I63" s="78"/>
    </row>
    <row r="64" spans="1:9" s="5" customFormat="1" x14ac:dyDescent="0.25">
      <c r="A64" s="13">
        <v>1</v>
      </c>
      <c r="B64" s="75" t="str">
        <f>Grupa3!M2</f>
        <v>NH4Cl, NH4aq, AKT</v>
      </c>
      <c r="C64" s="76"/>
      <c r="D64" s="76"/>
      <c r="E64" s="76"/>
      <c r="F64" s="75" t="e">
        <f>Grupa3!B8</f>
        <v>#N/A</v>
      </c>
      <c r="G64" s="76"/>
      <c r="H64" s="76"/>
      <c r="I64" s="76"/>
    </row>
    <row r="65" spans="1:9" s="5" customFormat="1" x14ac:dyDescent="0.25">
      <c r="A65" s="13">
        <v>2</v>
      </c>
      <c r="B65" s="75" t="str">
        <f>Grupa3!N2</f>
        <v>NaOH lub KOH</v>
      </c>
      <c r="C65" s="76"/>
      <c r="D65" s="76"/>
      <c r="E65" s="76"/>
      <c r="F65" s="75" t="str">
        <f>Grupa3!B16</f>
        <v>Przeprowadź analizę</v>
      </c>
      <c r="G65" s="76"/>
      <c r="H65" s="76"/>
      <c r="I65" s="76"/>
    </row>
    <row r="66" spans="1:9" s="5" customFormat="1" ht="15" customHeight="1" x14ac:dyDescent="0.25">
      <c r="A66" s="13">
        <v>3</v>
      </c>
      <c r="B66" s="75" t="str">
        <f>Grupa3!O2</f>
        <v>NH3aq</v>
      </c>
      <c r="C66" s="76"/>
      <c r="D66" s="76"/>
      <c r="E66" s="76"/>
      <c r="F66" s="75" t="str">
        <f>Grupa3!B24</f>
        <v>Przeprowadź analizę</v>
      </c>
      <c r="G66" s="76"/>
      <c r="H66" s="76"/>
      <c r="I66" s="76"/>
    </row>
    <row r="67" spans="1:9" s="5" customFormat="1" x14ac:dyDescent="0.25">
      <c r="A67" s="13">
        <v>4</v>
      </c>
      <c r="B67" s="75" t="str">
        <f>Grupa3!P2</f>
        <v>K3[Fe(CN)6]</v>
      </c>
      <c r="C67" s="76"/>
      <c r="D67" s="76"/>
      <c r="E67" s="76"/>
      <c r="F67" s="75" t="str">
        <f>Grupa3!B32</f>
        <v>Przeprowadź analizę</v>
      </c>
      <c r="G67" s="76"/>
      <c r="H67" s="76"/>
      <c r="I67" s="76"/>
    </row>
    <row r="68" spans="1:9" s="5" customFormat="1" x14ac:dyDescent="0.25">
      <c r="A68" s="13">
        <v>5</v>
      </c>
      <c r="B68" s="75" t="str">
        <f>Grupa3!Q2</f>
        <v>K4[Fe(CN)6]</v>
      </c>
      <c r="C68" s="76"/>
      <c r="D68" s="76"/>
      <c r="E68" s="76"/>
      <c r="F68" s="75" t="str">
        <f>Grupa3!B40</f>
        <v>Przeprowadź analizę</v>
      </c>
      <c r="G68" s="76"/>
      <c r="H68" s="76"/>
      <c r="I68" s="76"/>
    </row>
    <row r="69" spans="1:9" x14ac:dyDescent="0.25">
      <c r="A69" s="13">
        <v>6</v>
      </c>
      <c r="B69" s="75" t="str">
        <f>Grupa3!R2</f>
        <v>Na2HPO4</v>
      </c>
      <c r="C69" s="76"/>
      <c r="D69" s="76"/>
      <c r="E69" s="76"/>
      <c r="F69" s="75" t="str">
        <f>Grupa3!B48</f>
        <v>Przeprowadź analizę</v>
      </c>
      <c r="G69" s="76"/>
      <c r="H69" s="76"/>
      <c r="I69" s="76"/>
    </row>
    <row r="70" spans="1:9" x14ac:dyDescent="0.25">
      <c r="A70" s="5"/>
      <c r="B70" s="5"/>
      <c r="C70" s="5"/>
      <c r="D70" s="5"/>
      <c r="E70" s="5"/>
      <c r="F70" s="5"/>
      <c r="G70" s="5"/>
      <c r="H70" s="5"/>
      <c r="I70" s="5"/>
    </row>
    <row r="71" spans="1:9" x14ac:dyDescent="0.25">
      <c r="A71" s="12" t="s">
        <v>158</v>
      </c>
      <c r="B71" s="5"/>
      <c r="C71" s="12" t="str">
        <f>Grupa3!C52</f>
        <v>Przeprowadź analizę</v>
      </c>
      <c r="D71" s="5"/>
      <c r="E71" s="5"/>
      <c r="F71" s="5"/>
      <c r="G71" s="5"/>
      <c r="H71" s="5"/>
      <c r="I71" s="5"/>
    </row>
    <row r="73" spans="1:9" x14ac:dyDescent="0.25">
      <c r="A73" s="12" t="s">
        <v>216</v>
      </c>
      <c r="B73" s="12"/>
      <c r="C73" s="12"/>
      <c r="D73" s="12"/>
      <c r="E73" s="12" t="str">
        <f>Grupa4!A4</f>
        <v>-</v>
      </c>
      <c r="F73" s="5"/>
      <c r="G73" s="5"/>
      <c r="H73" s="5"/>
      <c r="I73" s="5"/>
    </row>
    <row r="74" spans="1:9" x14ac:dyDescent="0.2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5">
      <c r="A75" s="14" t="s">
        <v>213</v>
      </c>
      <c r="B75" s="77" t="s">
        <v>192</v>
      </c>
      <c r="C75" s="78"/>
      <c r="D75" s="78"/>
      <c r="E75" s="78"/>
      <c r="F75" s="77" t="s">
        <v>188</v>
      </c>
      <c r="G75" s="78"/>
      <c r="H75" s="78"/>
      <c r="I75" s="78"/>
    </row>
    <row r="76" spans="1:9" x14ac:dyDescent="0.25">
      <c r="A76" s="13">
        <v>1</v>
      </c>
      <c r="B76" s="75" t="str">
        <f>Grupa4!M2</f>
        <v>NH4Cl, NH4aq, (NH4)2CO3</v>
      </c>
      <c r="C76" s="76"/>
      <c r="D76" s="76"/>
      <c r="E76" s="76"/>
      <c r="F76" s="75" t="e">
        <f>Grupa4!B8</f>
        <v>#N/A</v>
      </c>
      <c r="G76" s="76"/>
      <c r="H76" s="76"/>
      <c r="I76" s="76"/>
    </row>
    <row r="77" spans="1:9" x14ac:dyDescent="0.25">
      <c r="A77" s="13">
        <v>2</v>
      </c>
      <c r="B77" s="75" t="str">
        <f>Grupa4!N2</f>
        <v>rozc. H2SO4</v>
      </c>
      <c r="C77" s="76"/>
      <c r="D77" s="76"/>
      <c r="E77" s="76"/>
      <c r="F77" s="75" t="str">
        <f>Grupa4!B16</f>
        <v>Przeprowadź analizę</v>
      </c>
      <c r="G77" s="76"/>
      <c r="H77" s="76"/>
      <c r="I77" s="76"/>
    </row>
    <row r="78" spans="1:9" x14ac:dyDescent="0.25">
      <c r="A78" s="13">
        <v>3</v>
      </c>
      <c r="B78" s="75" t="str">
        <f>Grupa4!O2</f>
        <v>Woda gipsowa</v>
      </c>
      <c r="C78" s="76"/>
      <c r="D78" s="76"/>
      <c r="E78" s="76"/>
      <c r="F78" s="75" t="str">
        <f>Grupa4!B24</f>
        <v>Przeprowadź analizę</v>
      </c>
      <c r="G78" s="76"/>
      <c r="H78" s="76"/>
      <c r="I78" s="76"/>
    </row>
    <row r="79" spans="1:9" x14ac:dyDescent="0.25">
      <c r="A79" s="13">
        <v>4</v>
      </c>
      <c r="B79" s="75" t="str">
        <f>Grupa4!P2</f>
        <v>(NH4)2C2O4</v>
      </c>
      <c r="C79" s="76"/>
      <c r="D79" s="76"/>
      <c r="E79" s="76"/>
      <c r="F79" s="75" t="str">
        <f>Grupa4!B32</f>
        <v>Przeprowadź analizę</v>
      </c>
      <c r="G79" s="76"/>
      <c r="H79" s="76"/>
      <c r="I79" s="76"/>
    </row>
    <row r="80" spans="1:9" x14ac:dyDescent="0.25">
      <c r="A80" s="13">
        <v>5</v>
      </c>
      <c r="B80" s="75" t="str">
        <f>Grupa4!Q2</f>
        <v>K2CrO4</v>
      </c>
      <c r="C80" s="76"/>
      <c r="D80" s="76"/>
      <c r="E80" s="76"/>
      <c r="F80" s="75" t="str">
        <f>Grupa4!B40</f>
        <v>Przeprowadź analizę</v>
      </c>
      <c r="G80" s="76"/>
      <c r="H80" s="76"/>
      <c r="I80" s="76"/>
    </row>
    <row r="81" spans="1:9" x14ac:dyDescent="0.25">
      <c r="A81" s="13">
        <v>6</v>
      </c>
      <c r="B81" s="75" t="str">
        <f>Grupa4!R2</f>
        <v>barwa płomienia</v>
      </c>
      <c r="C81" s="76"/>
      <c r="D81" s="76"/>
      <c r="E81" s="76"/>
      <c r="F81" s="75" t="str">
        <f>Grupa4!B48</f>
        <v>Przeprowadź analizę</v>
      </c>
      <c r="G81" s="76"/>
      <c r="H81" s="76"/>
      <c r="I81" s="76"/>
    </row>
    <row r="82" spans="1:9" x14ac:dyDescent="0.25">
      <c r="A82" s="5"/>
      <c r="B82" s="5"/>
      <c r="C82" s="5"/>
      <c r="D82" s="5"/>
      <c r="E82" s="5"/>
      <c r="F82" s="5"/>
      <c r="G82" s="5"/>
      <c r="H82" s="5"/>
      <c r="I82" s="5"/>
    </row>
    <row r="83" spans="1:9" x14ac:dyDescent="0.25">
      <c r="A83" s="12" t="s">
        <v>158</v>
      </c>
      <c r="B83" s="5"/>
      <c r="C83" s="12" t="str">
        <f>Grupa4!C52</f>
        <v>Przeprowadź analizę</v>
      </c>
      <c r="D83" s="5"/>
      <c r="E83" s="5"/>
      <c r="F83" s="5"/>
      <c r="G83" s="5"/>
      <c r="H83" s="5"/>
      <c r="I83" s="5"/>
    </row>
    <row r="85" spans="1:9" x14ac:dyDescent="0.25">
      <c r="A85" s="12" t="s">
        <v>217</v>
      </c>
      <c r="B85" s="12"/>
      <c r="C85" s="12"/>
      <c r="D85" s="12"/>
      <c r="E85" s="12" t="str">
        <f>Grupa5!A4</f>
        <v>-</v>
      </c>
      <c r="F85" s="5"/>
      <c r="G85" s="5"/>
      <c r="H85" s="5"/>
      <c r="I85" s="5"/>
    </row>
    <row r="86" spans="1:9" x14ac:dyDescent="0.25">
      <c r="A86" s="5"/>
      <c r="B86" s="5"/>
      <c r="C86" s="5"/>
      <c r="D86" s="5"/>
      <c r="E86" s="5"/>
      <c r="F86" s="5"/>
      <c r="G86" s="5"/>
      <c r="H86" s="5"/>
      <c r="I86" s="5"/>
    </row>
    <row r="87" spans="1:9" x14ac:dyDescent="0.25">
      <c r="A87" s="14" t="s">
        <v>213</v>
      </c>
      <c r="B87" s="77" t="s">
        <v>192</v>
      </c>
      <c r="C87" s="78"/>
      <c r="D87" s="78"/>
      <c r="E87" s="78"/>
      <c r="F87" s="77" t="s">
        <v>188</v>
      </c>
      <c r="G87" s="78"/>
      <c r="H87" s="78"/>
      <c r="I87" s="78"/>
    </row>
    <row r="88" spans="1:9" x14ac:dyDescent="0.25">
      <c r="A88" s="13">
        <v>1</v>
      </c>
      <c r="B88" s="75" t="str">
        <f>Grupa5!M2</f>
        <v>NH4Cl, NH4aq, (NH4)2CO3</v>
      </c>
      <c r="C88" s="76"/>
      <c r="D88" s="76"/>
      <c r="E88" s="76"/>
      <c r="F88" s="75" t="e">
        <f>Grupa5!B8</f>
        <v>#N/A</v>
      </c>
      <c r="G88" s="76"/>
      <c r="H88" s="76"/>
      <c r="I88" s="76"/>
    </row>
    <row r="89" spans="1:9" x14ac:dyDescent="0.25">
      <c r="A89" s="13">
        <v>2</v>
      </c>
      <c r="B89" s="75" t="str">
        <f>Grupa5!N2</f>
        <v>NaOH lub KOH</v>
      </c>
      <c r="C89" s="76"/>
      <c r="D89" s="76"/>
      <c r="E89" s="76"/>
      <c r="F89" s="75" t="str">
        <f>Grupa5!B16</f>
        <v>Przeprowadź analizę</v>
      </c>
      <c r="G89" s="76"/>
      <c r="H89" s="76"/>
      <c r="I89" s="76"/>
    </row>
    <row r="90" spans="1:9" x14ac:dyDescent="0.25">
      <c r="A90" s="13">
        <v>3</v>
      </c>
      <c r="B90" s="75" t="str">
        <f>Grupa5!O2</f>
        <v>Odczynnik Nesslera</v>
      </c>
      <c r="C90" s="76"/>
      <c r="D90" s="76"/>
      <c r="E90" s="76"/>
      <c r="F90" s="75" t="str">
        <f>Grupa5!B24</f>
        <v>Przeprowadź analizę</v>
      </c>
      <c r="G90" s="76"/>
      <c r="H90" s="76"/>
      <c r="I90" s="76"/>
    </row>
    <row r="91" spans="1:9" x14ac:dyDescent="0.25">
      <c r="A91" s="13">
        <v>4</v>
      </c>
      <c r="B91" s="75" t="str">
        <f>Grupa5!P2</f>
        <v>węglan sodu</v>
      </c>
      <c r="C91" s="76"/>
      <c r="D91" s="76"/>
      <c r="E91" s="76"/>
      <c r="F91" s="75" t="str">
        <f>Grupa5!B32</f>
        <v>Przeprowadź analizę</v>
      </c>
      <c r="G91" s="76"/>
      <c r="H91" s="76"/>
      <c r="I91" s="76"/>
    </row>
    <row r="92" spans="1:9" x14ac:dyDescent="0.25">
      <c r="A92" s="13">
        <v>5</v>
      </c>
      <c r="B92" s="75" t="str">
        <f>Grupa5!Q2</f>
        <v>KOH, I2 w KI</v>
      </c>
      <c r="C92" s="76"/>
      <c r="D92" s="76"/>
      <c r="E92" s="76"/>
      <c r="F92" s="75" t="str">
        <f>Grupa5!B40</f>
        <v>Przeprowadź analizę</v>
      </c>
      <c r="G92" s="76"/>
      <c r="H92" s="76"/>
      <c r="I92" s="76"/>
    </row>
    <row r="93" spans="1:9" x14ac:dyDescent="0.25">
      <c r="A93" s="13">
        <v>6</v>
      </c>
      <c r="B93" s="75" t="str">
        <f>Grupa5!R2</f>
        <v>barwa plomienia</v>
      </c>
      <c r="C93" s="76"/>
      <c r="D93" s="76"/>
      <c r="E93" s="76"/>
      <c r="F93" s="75" t="str">
        <f>Grupa5!B48</f>
        <v>Przeprowadź analizę</v>
      </c>
      <c r="G93" s="76"/>
      <c r="H93" s="76"/>
      <c r="I93" s="76"/>
    </row>
    <row r="94" spans="1:9" x14ac:dyDescent="0.2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25">
      <c r="A95" s="12" t="s">
        <v>158</v>
      </c>
      <c r="B95" s="5"/>
      <c r="C95" s="12" t="str">
        <f>Grupa5!C52</f>
        <v>Przeprowadź analizę</v>
      </c>
      <c r="D95" s="5"/>
      <c r="E95" s="5"/>
      <c r="F95" s="5"/>
      <c r="G95" s="5"/>
      <c r="H95" s="5"/>
      <c r="I95" s="5"/>
    </row>
    <row r="97" spans="1:9" ht="48" customHeight="1" x14ac:dyDescent="0.25">
      <c r="A97" s="30" t="s">
        <v>218</v>
      </c>
      <c r="B97" s="29"/>
      <c r="C97" s="29"/>
      <c r="D97" s="29"/>
      <c r="E97" s="29"/>
      <c r="F97" s="29"/>
      <c r="G97" s="29"/>
      <c r="H97" s="29"/>
      <c r="I97" s="29"/>
    </row>
    <row r="98" spans="1:9" s="5" customFormat="1" x14ac:dyDescent="0.25"/>
    <row r="99" spans="1:9" s="5" customFormat="1" x14ac:dyDescent="0.25"/>
    <row r="100" spans="1:9" s="5" customFormat="1" x14ac:dyDescent="0.25"/>
    <row r="101" spans="1:9" s="5" customFormat="1" x14ac:dyDescent="0.25"/>
    <row r="102" spans="1:9" s="5" customFormat="1" x14ac:dyDescent="0.25"/>
    <row r="103" spans="1:9" s="5" customFormat="1" x14ac:dyDescent="0.25"/>
    <row r="104" spans="1:9" s="5" customFormat="1" x14ac:dyDescent="0.25"/>
    <row r="105" spans="1:9" s="5" customFormat="1" x14ac:dyDescent="0.25"/>
    <row r="106" spans="1:9" ht="18.75" customHeight="1" x14ac:dyDescent="0.25">
      <c r="A106" s="30" t="s">
        <v>219</v>
      </c>
      <c r="B106" s="29"/>
      <c r="C106" s="29"/>
      <c r="D106" s="29"/>
      <c r="E106" s="29"/>
      <c r="F106" s="29"/>
      <c r="G106" s="29"/>
      <c r="H106" s="29"/>
      <c r="I106" s="29"/>
    </row>
    <row r="107" spans="1:9" s="5" customFormat="1" x14ac:dyDescent="0.25"/>
    <row r="108" spans="1:9" s="5" customFormat="1" x14ac:dyDescent="0.25"/>
    <row r="109" spans="1:9" s="5" customFormat="1" x14ac:dyDescent="0.25"/>
    <row r="110" spans="1:9" s="5" customFormat="1" x14ac:dyDescent="0.25"/>
    <row r="111" spans="1:9" s="5" customFormat="1" x14ac:dyDescent="0.25"/>
    <row r="112" spans="1:9" s="5" customFormat="1" x14ac:dyDescent="0.25"/>
    <row r="113" spans="1:9" s="5" customFormat="1" x14ac:dyDescent="0.25"/>
    <row r="114" spans="1:9" s="5" customFormat="1" x14ac:dyDescent="0.25"/>
    <row r="115" spans="1:9" s="5" customFormat="1" x14ac:dyDescent="0.25"/>
    <row r="116" spans="1:9" s="5" customFormat="1" x14ac:dyDescent="0.25"/>
    <row r="117" spans="1:9" x14ac:dyDescent="0.25">
      <c r="A117" s="30" t="s">
        <v>220</v>
      </c>
      <c r="B117" s="29"/>
      <c r="C117" s="29"/>
      <c r="D117" s="29"/>
      <c r="E117" s="29"/>
      <c r="F117" s="29"/>
      <c r="G117" s="29"/>
      <c r="H117" s="29"/>
      <c r="I117" s="29"/>
    </row>
    <row r="118" spans="1:9" s="5" customFormat="1" x14ac:dyDescent="0.25"/>
    <row r="119" spans="1:9" s="5" customFormat="1" x14ac:dyDescent="0.25"/>
    <row r="120" spans="1:9" s="5" customFormat="1" x14ac:dyDescent="0.25"/>
    <row r="121" spans="1:9" s="5" customFormat="1" x14ac:dyDescent="0.25"/>
    <row r="122" spans="1:9" s="5" customFormat="1" x14ac:dyDescent="0.25"/>
    <row r="123" spans="1:9" s="5" customFormat="1" x14ac:dyDescent="0.25"/>
    <row r="124" spans="1:9" s="5" customFormat="1" x14ac:dyDescent="0.25"/>
    <row r="125" spans="1:9" s="5" customFormat="1" x14ac:dyDescent="0.25"/>
    <row r="126" spans="1:9" s="5" customFormat="1" x14ac:dyDescent="0.25"/>
    <row r="127" spans="1:9" s="5" customFormat="1" x14ac:dyDescent="0.25"/>
    <row r="128" spans="1:9" s="5" customFormat="1" x14ac:dyDescent="0.25"/>
  </sheetData>
  <sheetProtection algorithmName="SHA-512" hashValue="5dW2Ck9+MpSfy2CkgDDD3V++WgtCtB3s+BXgYtz/AQY4sVR/uFHi7H7XLz3RzIdkin9TYV5bVQb3QBsFMKyFjg==" saltValue="xEkwp+SU6vswmmf7Hyc+9g==" spinCount="100000" sheet="1" objects="1" scenarios="1"/>
  <mergeCells count="104">
    <mergeCell ref="A97:I97"/>
    <mergeCell ref="A106:I106"/>
    <mergeCell ref="A117:I117"/>
    <mergeCell ref="B91:E91"/>
    <mergeCell ref="F91:I91"/>
    <mergeCell ref="B92:E92"/>
    <mergeCell ref="F92:I92"/>
    <mergeCell ref="B93:E93"/>
    <mergeCell ref="F93:I93"/>
    <mergeCell ref="B88:E88"/>
    <mergeCell ref="F88:I88"/>
    <mergeCell ref="B89:E89"/>
    <mergeCell ref="F89:I89"/>
    <mergeCell ref="B90:E90"/>
    <mergeCell ref="F90:I90"/>
    <mergeCell ref="B80:E80"/>
    <mergeCell ref="F80:I80"/>
    <mergeCell ref="B81:E81"/>
    <mergeCell ref="F81:I81"/>
    <mergeCell ref="B87:E87"/>
    <mergeCell ref="F87:I87"/>
    <mergeCell ref="B77:E77"/>
    <mergeCell ref="F77:I77"/>
    <mergeCell ref="B78:E78"/>
    <mergeCell ref="F78:I78"/>
    <mergeCell ref="B79:E79"/>
    <mergeCell ref="F79:I79"/>
    <mergeCell ref="B69:E69"/>
    <mergeCell ref="F69:I69"/>
    <mergeCell ref="B75:E75"/>
    <mergeCell ref="F75:I75"/>
    <mergeCell ref="B76:E76"/>
    <mergeCell ref="F76:I76"/>
    <mergeCell ref="B66:E66"/>
    <mergeCell ref="F66:I66"/>
    <mergeCell ref="B67:E67"/>
    <mergeCell ref="F67:I67"/>
    <mergeCell ref="B68:E68"/>
    <mergeCell ref="F68:I68"/>
    <mergeCell ref="B56:E56"/>
    <mergeCell ref="F56:I56"/>
    <mergeCell ref="B57:E57"/>
    <mergeCell ref="F57:I57"/>
    <mergeCell ref="B63:E63"/>
    <mergeCell ref="F63:I63"/>
    <mergeCell ref="B64:E64"/>
    <mergeCell ref="F64:I64"/>
    <mergeCell ref="B65:E65"/>
    <mergeCell ref="F65:I65"/>
    <mergeCell ref="B54:E54"/>
    <mergeCell ref="F54:I54"/>
    <mergeCell ref="B55:E55"/>
    <mergeCell ref="F55:I55"/>
    <mergeCell ref="B43:E43"/>
    <mergeCell ref="F43:I43"/>
    <mergeCell ref="B44:E44"/>
    <mergeCell ref="F44:I44"/>
    <mergeCell ref="B45:E45"/>
    <mergeCell ref="F45:I45"/>
    <mergeCell ref="B51:E51"/>
    <mergeCell ref="F51:I51"/>
    <mergeCell ref="B52:E52"/>
    <mergeCell ref="F52:I52"/>
    <mergeCell ref="B53:E53"/>
    <mergeCell ref="F53:I53"/>
    <mergeCell ref="B40:E40"/>
    <mergeCell ref="F40:I40"/>
    <mergeCell ref="B41:E41"/>
    <mergeCell ref="F41:I41"/>
    <mergeCell ref="B42:E42"/>
    <mergeCell ref="F42:I42"/>
    <mergeCell ref="A31:A35"/>
    <mergeCell ref="B31:C35"/>
    <mergeCell ref="D31:E35"/>
    <mergeCell ref="F31:G35"/>
    <mergeCell ref="B39:E39"/>
    <mergeCell ref="F39:I39"/>
    <mergeCell ref="H10:I10"/>
    <mergeCell ref="A1:I1"/>
    <mergeCell ref="A3:E3"/>
    <mergeCell ref="G3:I3"/>
    <mergeCell ref="B4:D4"/>
    <mergeCell ref="G4:I4"/>
    <mergeCell ref="A6:I6"/>
    <mergeCell ref="B10:C10"/>
    <mergeCell ref="D10:E10"/>
    <mergeCell ref="F10:G10"/>
    <mergeCell ref="R15:U15"/>
    <mergeCell ref="D11:E15"/>
    <mergeCell ref="A21:A25"/>
    <mergeCell ref="B21:C25"/>
    <mergeCell ref="D21:E25"/>
    <mergeCell ref="F21:G25"/>
    <mergeCell ref="A26:A30"/>
    <mergeCell ref="B26:C30"/>
    <mergeCell ref="D26:E30"/>
    <mergeCell ref="F26:G30"/>
    <mergeCell ref="F11:G15"/>
    <mergeCell ref="A16:A20"/>
    <mergeCell ref="B16:C20"/>
    <mergeCell ref="D16:E20"/>
    <mergeCell ref="F16:G20"/>
    <mergeCell ref="A11:A15"/>
    <mergeCell ref="B11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Instrukcja</vt:lpstr>
      <vt:lpstr>Analiza</vt:lpstr>
      <vt:lpstr>Grupa1</vt:lpstr>
      <vt:lpstr>Grupa2</vt:lpstr>
      <vt:lpstr>Grupa3</vt:lpstr>
      <vt:lpstr>Grupa4</vt:lpstr>
      <vt:lpstr>Grupa5</vt:lpstr>
      <vt:lpstr>Sprawozdanie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Lis</dc:creator>
  <cp:lastModifiedBy>Sławomir Lis</cp:lastModifiedBy>
  <cp:lastPrinted>2024-01-02T17:45:37Z</cp:lastPrinted>
  <dcterms:created xsi:type="dcterms:W3CDTF">2020-05-24T16:49:03Z</dcterms:created>
  <dcterms:modified xsi:type="dcterms:W3CDTF">2024-01-14T09:04:19Z</dcterms:modified>
</cp:coreProperties>
</file>